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electmen Stuff\"/>
    </mc:Choice>
  </mc:AlternateContent>
  <xr:revisionPtr revIDLastSave="0" documentId="13_ncr:1_{2BA2E40D-77C7-4E7A-AC42-1E6195A8FFF0}" xr6:coauthVersionLast="40" xr6:coauthVersionMax="40" xr10:uidLastSave="{00000000-0000-0000-0000-000000000000}"/>
  <bookViews>
    <workbookView xWindow="-120" yWindow="-120" windowWidth="24240" windowHeight="13740" xr2:uid="{6F1C7410-007D-452A-934E-69F906F5074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6" i="1" l="1"/>
  <c r="H346" i="1"/>
  <c r="F346" i="1"/>
  <c r="E346" i="1"/>
  <c r="G345" i="1"/>
  <c r="G344" i="1"/>
  <c r="G346" i="1" s="1"/>
  <c r="J341" i="1"/>
  <c r="F341" i="1"/>
  <c r="E341" i="1"/>
  <c r="G339" i="1"/>
  <c r="G338" i="1"/>
  <c r="H337" i="1"/>
  <c r="H341" i="1" s="1"/>
  <c r="G337" i="1"/>
  <c r="J334" i="1"/>
  <c r="F334" i="1"/>
  <c r="E334" i="1"/>
  <c r="G333" i="1"/>
  <c r="G332" i="1"/>
  <c r="H332" i="1" s="1"/>
  <c r="H334" i="1" s="1"/>
  <c r="G331" i="1"/>
  <c r="G327" i="1"/>
  <c r="H327" i="1" s="1"/>
  <c r="G325" i="1"/>
  <c r="H325" i="1" s="1"/>
  <c r="G320" i="1"/>
  <c r="G317" i="1"/>
  <c r="J315" i="1"/>
  <c r="F315" i="1"/>
  <c r="E315" i="1"/>
  <c r="G314" i="1"/>
  <c r="G313" i="1"/>
  <c r="H313" i="1" s="1"/>
  <c r="G312" i="1"/>
  <c r="H312" i="1" s="1"/>
  <c r="G311" i="1"/>
  <c r="J306" i="1"/>
  <c r="F306" i="1"/>
  <c r="E306" i="1"/>
  <c r="G305" i="1"/>
  <c r="H305" i="1" s="1"/>
  <c r="G304" i="1"/>
  <c r="H304" i="1" s="1"/>
  <c r="G303" i="1"/>
  <c r="G302" i="1"/>
  <c r="J299" i="1"/>
  <c r="F299" i="1"/>
  <c r="E299" i="1"/>
  <c r="G298" i="1"/>
  <c r="H298" i="1" s="1"/>
  <c r="G297" i="1"/>
  <c r="G296" i="1"/>
  <c r="H296" i="1" s="1"/>
  <c r="G294" i="1"/>
  <c r="H294" i="1" s="1"/>
  <c r="G293" i="1"/>
  <c r="H293" i="1" s="1"/>
  <c r="G292" i="1"/>
  <c r="G291" i="1"/>
  <c r="H291" i="1" s="1"/>
  <c r="J288" i="1"/>
  <c r="F288" i="1"/>
  <c r="E288" i="1"/>
  <c r="G287" i="1"/>
  <c r="H287" i="1" s="1"/>
  <c r="G286" i="1"/>
  <c r="H286" i="1" s="1"/>
  <c r="J283" i="1"/>
  <c r="F283" i="1"/>
  <c r="E283" i="1"/>
  <c r="G282" i="1"/>
  <c r="H282" i="1" s="1"/>
  <c r="J278" i="1"/>
  <c r="F278" i="1"/>
  <c r="E278" i="1"/>
  <c r="G277" i="1"/>
  <c r="H277" i="1" s="1"/>
  <c r="G276" i="1"/>
  <c r="H276" i="1" s="1"/>
  <c r="G275" i="1"/>
  <c r="H275" i="1" s="1"/>
  <c r="J272" i="1"/>
  <c r="F272" i="1"/>
  <c r="E272" i="1"/>
  <c r="G271" i="1"/>
  <c r="G272" i="1" s="1"/>
  <c r="J267" i="1"/>
  <c r="F267" i="1"/>
  <c r="E267" i="1"/>
  <c r="G266" i="1"/>
  <c r="H266" i="1" s="1"/>
  <c r="G265" i="1"/>
  <c r="H265" i="1" s="1"/>
  <c r="G263" i="1"/>
  <c r="H263" i="1" s="1"/>
  <c r="G262" i="1"/>
  <c r="J257" i="1"/>
  <c r="F257" i="1"/>
  <c r="E257" i="1"/>
  <c r="G256" i="1"/>
  <c r="H256" i="1" s="1"/>
  <c r="J253" i="1"/>
  <c r="F253" i="1"/>
  <c r="E253" i="1"/>
  <c r="G252" i="1"/>
  <c r="H252" i="1" s="1"/>
  <c r="G251" i="1"/>
  <c r="H251" i="1" s="1"/>
  <c r="G250" i="1"/>
  <c r="H250" i="1" s="1"/>
  <c r="G249" i="1"/>
  <c r="H249" i="1" s="1"/>
  <c r="G248" i="1"/>
  <c r="G247" i="1"/>
  <c r="J244" i="1"/>
  <c r="F244" i="1"/>
  <c r="E244" i="1"/>
  <c r="G243" i="1"/>
  <c r="H243" i="1" s="1"/>
  <c r="G242" i="1"/>
  <c r="G241" i="1"/>
  <c r="H241" i="1" s="1"/>
  <c r="G240" i="1"/>
  <c r="H240" i="1" s="1"/>
  <c r="G239" i="1"/>
  <c r="H239" i="1" s="1"/>
  <c r="G238" i="1"/>
  <c r="J234" i="1"/>
  <c r="F234" i="1"/>
  <c r="E234" i="1"/>
  <c r="G233" i="1"/>
  <c r="G234" i="1" s="1"/>
  <c r="I228" i="1"/>
  <c r="J227" i="1"/>
  <c r="F227" i="1"/>
  <c r="E227" i="1"/>
  <c r="G226" i="1"/>
  <c r="H226" i="1" s="1"/>
  <c r="G225" i="1"/>
  <c r="G221" i="1"/>
  <c r="H221" i="1" s="1"/>
  <c r="G218" i="1"/>
  <c r="H218" i="1" s="1"/>
  <c r="J216" i="1"/>
  <c r="F216" i="1"/>
  <c r="E216" i="1"/>
  <c r="G215" i="1"/>
  <c r="G214" i="1"/>
  <c r="G213" i="1"/>
  <c r="G212" i="1"/>
  <c r="J209" i="1"/>
  <c r="F209" i="1"/>
  <c r="E209" i="1"/>
  <c r="G208" i="1"/>
  <c r="H208" i="1" s="1"/>
  <c r="G207" i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J194" i="1"/>
  <c r="F194" i="1"/>
  <c r="E194" i="1"/>
  <c r="G193" i="1"/>
  <c r="H193" i="1" s="1"/>
  <c r="G192" i="1"/>
  <c r="H192" i="1" s="1"/>
  <c r="H191" i="1"/>
  <c r="G191" i="1"/>
  <c r="G190" i="1"/>
  <c r="H190" i="1" s="1"/>
  <c r="J187" i="1"/>
  <c r="F187" i="1"/>
  <c r="F196" i="1" s="1"/>
  <c r="E187" i="1"/>
  <c r="G186" i="1"/>
  <c r="H186" i="1" s="1"/>
  <c r="G185" i="1"/>
  <c r="H185" i="1" s="1"/>
  <c r="G184" i="1"/>
  <c r="H184" i="1" s="1"/>
  <c r="G183" i="1"/>
  <c r="H183" i="1" s="1"/>
  <c r="G182" i="1"/>
  <c r="H182" i="1" s="1"/>
  <c r="J178" i="1"/>
  <c r="F178" i="1"/>
  <c r="E178" i="1"/>
  <c r="G177" i="1"/>
  <c r="H177" i="1" s="1"/>
  <c r="G176" i="1"/>
  <c r="H176" i="1" s="1"/>
  <c r="J173" i="1"/>
  <c r="F173" i="1"/>
  <c r="E173" i="1"/>
  <c r="G172" i="1"/>
  <c r="G173" i="1" s="1"/>
  <c r="J169" i="1"/>
  <c r="F169" i="1"/>
  <c r="E169" i="1"/>
  <c r="G168" i="1"/>
  <c r="H168" i="1" s="1"/>
  <c r="G167" i="1"/>
  <c r="H167" i="1" s="1"/>
  <c r="G166" i="1"/>
  <c r="H166" i="1" s="1"/>
  <c r="J161" i="1"/>
  <c r="F161" i="1"/>
  <c r="E161" i="1"/>
  <c r="G160" i="1"/>
  <c r="H160" i="1" s="1"/>
  <c r="G159" i="1"/>
  <c r="J156" i="1"/>
  <c r="F156" i="1"/>
  <c r="E156" i="1"/>
  <c r="G155" i="1"/>
  <c r="H155" i="1" s="1"/>
  <c r="G154" i="1"/>
  <c r="H154" i="1" s="1"/>
  <c r="G153" i="1"/>
  <c r="H153" i="1" s="1"/>
  <c r="J150" i="1"/>
  <c r="F150" i="1"/>
  <c r="E150" i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G142" i="1"/>
  <c r="H142" i="1" s="1"/>
  <c r="J139" i="1"/>
  <c r="F139" i="1"/>
  <c r="E139" i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J129" i="1"/>
  <c r="F129" i="1"/>
  <c r="E129" i="1"/>
  <c r="G128" i="1"/>
  <c r="H128" i="1" s="1"/>
  <c r="G127" i="1"/>
  <c r="H127" i="1" s="1"/>
  <c r="G126" i="1"/>
  <c r="H126" i="1" s="1"/>
  <c r="G125" i="1"/>
  <c r="H125" i="1" s="1"/>
  <c r="J119" i="1"/>
  <c r="F119" i="1"/>
  <c r="E119" i="1"/>
  <c r="G118" i="1"/>
  <c r="G117" i="1"/>
  <c r="G116" i="1"/>
  <c r="H116" i="1" s="1"/>
  <c r="G115" i="1"/>
  <c r="G114" i="1"/>
  <c r="J111" i="1"/>
  <c r="F111" i="1"/>
  <c r="E111" i="1"/>
  <c r="G110" i="1"/>
  <c r="H110" i="1" s="1"/>
  <c r="G109" i="1"/>
  <c r="H109" i="1" s="1"/>
  <c r="G108" i="1"/>
  <c r="H108" i="1" s="1"/>
  <c r="G107" i="1"/>
  <c r="H107" i="1" s="1"/>
  <c r="J105" i="1"/>
  <c r="F105" i="1"/>
  <c r="E105" i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J94" i="1"/>
  <c r="F94" i="1"/>
  <c r="E94" i="1"/>
  <c r="G93" i="1"/>
  <c r="G92" i="1"/>
  <c r="G91" i="1"/>
  <c r="H91" i="1" s="1"/>
  <c r="G90" i="1"/>
  <c r="H90" i="1" s="1"/>
  <c r="G89" i="1"/>
  <c r="H89" i="1" s="1"/>
  <c r="G88" i="1"/>
  <c r="H88" i="1" s="1"/>
  <c r="G87" i="1"/>
  <c r="H87" i="1" s="1"/>
  <c r="G86" i="1"/>
  <c r="G85" i="1"/>
  <c r="H85" i="1" s="1"/>
  <c r="G84" i="1"/>
  <c r="H84" i="1" s="1"/>
  <c r="G83" i="1"/>
  <c r="J76" i="1"/>
  <c r="F76" i="1"/>
  <c r="E76" i="1"/>
  <c r="G75" i="1"/>
  <c r="J71" i="1"/>
  <c r="F71" i="1"/>
  <c r="E71" i="1"/>
  <c r="J65" i="1"/>
  <c r="G63" i="1"/>
  <c r="G62" i="1"/>
  <c r="G61" i="1"/>
  <c r="H61" i="1" s="1"/>
  <c r="G58" i="1"/>
  <c r="G57" i="1"/>
  <c r="G56" i="1"/>
  <c r="G55" i="1"/>
  <c r="G54" i="1"/>
  <c r="G53" i="1"/>
  <c r="G52" i="1"/>
  <c r="G51" i="1"/>
  <c r="G50" i="1"/>
  <c r="G49" i="1"/>
  <c r="J47" i="1"/>
  <c r="F47" i="1"/>
  <c r="E47" i="1"/>
  <c r="G46" i="1"/>
  <c r="G45" i="1"/>
  <c r="G44" i="1"/>
  <c r="G43" i="1"/>
  <c r="G42" i="1"/>
  <c r="J39" i="1"/>
  <c r="F39" i="1"/>
  <c r="E39" i="1"/>
  <c r="G38" i="1"/>
  <c r="J35" i="1"/>
  <c r="F35" i="1"/>
  <c r="E35" i="1"/>
  <c r="G34" i="1"/>
  <c r="J31" i="1"/>
  <c r="F31" i="1"/>
  <c r="E31" i="1"/>
  <c r="G30" i="1"/>
  <c r="G29" i="1"/>
  <c r="G28" i="1"/>
  <c r="G27" i="1"/>
  <c r="J22" i="1"/>
  <c r="F22" i="1"/>
  <c r="E22" i="1"/>
  <c r="G21" i="1"/>
  <c r="J18" i="1"/>
  <c r="F18" i="1"/>
  <c r="E18" i="1"/>
  <c r="G17" i="1"/>
  <c r="F14" i="1"/>
  <c r="G14" i="1" s="1"/>
  <c r="G12" i="1"/>
  <c r="G10" i="1"/>
  <c r="J307" i="1" l="1"/>
  <c r="G334" i="1"/>
  <c r="G18" i="1"/>
  <c r="G253" i="1"/>
  <c r="H31" i="1"/>
  <c r="G35" i="1"/>
  <c r="H39" i="1"/>
  <c r="H22" i="1"/>
  <c r="G39" i="1"/>
  <c r="H47" i="1"/>
  <c r="G71" i="1"/>
  <c r="G267" i="1"/>
  <c r="J121" i="1"/>
  <c r="G94" i="1"/>
  <c r="G119" i="1"/>
  <c r="F121" i="1"/>
  <c r="G156" i="1"/>
  <c r="J163" i="1"/>
  <c r="H233" i="1"/>
  <c r="H271" i="1"/>
  <c r="E78" i="1"/>
  <c r="H83" i="1"/>
  <c r="E121" i="1"/>
  <c r="H114" i="1"/>
  <c r="J196" i="1"/>
  <c r="H247" i="1"/>
  <c r="H262" i="1"/>
  <c r="G306" i="1"/>
  <c r="G315" i="1"/>
  <c r="G341" i="1"/>
  <c r="F78" i="1"/>
  <c r="E163" i="1"/>
  <c r="G216" i="1"/>
  <c r="H216" i="1" s="1"/>
  <c r="H228" i="1" s="1"/>
  <c r="G244" i="1"/>
  <c r="H278" i="1"/>
  <c r="E307" i="1"/>
  <c r="H18" i="1"/>
  <c r="G22" i="1"/>
  <c r="H35" i="1"/>
  <c r="G47" i="1"/>
  <c r="J78" i="1"/>
  <c r="G161" i="1"/>
  <c r="F163" i="1"/>
  <c r="G187" i="1"/>
  <c r="E196" i="1"/>
  <c r="G227" i="1"/>
  <c r="F307" i="1"/>
  <c r="H315" i="1"/>
  <c r="G76" i="1"/>
  <c r="G129" i="1"/>
  <c r="G194" i="1"/>
  <c r="H212" i="1"/>
  <c r="H302" i="1"/>
  <c r="G31" i="1"/>
  <c r="G105" i="1"/>
  <c r="G111" i="1"/>
  <c r="G150" i="1"/>
  <c r="G169" i="1"/>
  <c r="G209" i="1"/>
  <c r="G283" i="1"/>
  <c r="G288" i="1"/>
  <c r="G299" i="1"/>
  <c r="G139" i="1"/>
  <c r="H159" i="1"/>
  <c r="G178" i="1"/>
  <c r="H225" i="1"/>
  <c r="G257" i="1"/>
  <c r="G278" i="1"/>
  <c r="F228" i="1" l="1"/>
  <c r="J228" i="1"/>
  <c r="J323" i="1" s="1"/>
  <c r="J348" i="1" s="1"/>
  <c r="E228" i="1"/>
  <c r="E323" i="1" s="1"/>
  <c r="E348" i="1" s="1"/>
  <c r="G78" i="1"/>
  <c r="F323" i="1"/>
  <c r="F348" i="1" s="1"/>
  <c r="G196" i="1"/>
  <c r="G307" i="1"/>
  <c r="H307" i="1" s="1"/>
  <c r="G121" i="1"/>
  <c r="H306" i="1"/>
  <c r="G163" i="1"/>
  <c r="H323" i="1"/>
  <c r="H348" i="1" s="1"/>
  <c r="G228" i="1" l="1"/>
  <c r="G323" i="1" s="1"/>
  <c r="G348" i="1" s="1"/>
</calcChain>
</file>

<file path=xl/sharedStrings.xml><?xml version="1.0" encoding="utf-8"?>
<sst xmlns="http://schemas.openxmlformats.org/spreadsheetml/2006/main" count="403" uniqueCount="274">
  <si>
    <t>2019 Proposed Town  Budget</t>
  </si>
  <si>
    <t>Warrant Articles Included</t>
  </si>
  <si>
    <t>As of December 31, 2018</t>
  </si>
  <si>
    <t>Town</t>
  </si>
  <si>
    <t>Account</t>
  </si>
  <si>
    <t xml:space="preserve"> </t>
  </si>
  <si>
    <t>Number</t>
  </si>
  <si>
    <t>Description</t>
  </si>
  <si>
    <t xml:space="preserve"> Budget</t>
  </si>
  <si>
    <t>Actual</t>
  </si>
  <si>
    <t>Balance</t>
  </si>
  <si>
    <t>Percent</t>
  </si>
  <si>
    <t xml:space="preserve">Warrant </t>
  </si>
  <si>
    <t>Proposed</t>
  </si>
  <si>
    <t>Left</t>
  </si>
  <si>
    <t>#</t>
  </si>
  <si>
    <t>Budget</t>
  </si>
  <si>
    <t>REVENUE</t>
  </si>
  <si>
    <t>Property Taxes</t>
  </si>
  <si>
    <t xml:space="preserve">Property Tax </t>
  </si>
  <si>
    <t>Overpayment Refunds/Abatement</t>
  </si>
  <si>
    <t>Lien Redemptions</t>
  </si>
  <si>
    <t>Property Taxes - Other</t>
  </si>
  <si>
    <t>Total Property Taxes</t>
  </si>
  <si>
    <t>Land Use Change Tax</t>
  </si>
  <si>
    <t>Land Use Taxes</t>
  </si>
  <si>
    <t>Total Land Use Change Tax</t>
  </si>
  <si>
    <t>Yield/Excavation Taxes</t>
  </si>
  <si>
    <t>Yield Taxes</t>
  </si>
  <si>
    <t>Total Yield Taxes</t>
  </si>
  <si>
    <t>Other Taxes</t>
  </si>
  <si>
    <t>Penalties &amp; Interest</t>
  </si>
  <si>
    <t>Yield Tax Interest</t>
  </si>
  <si>
    <t>Property Tax Interest</t>
  </si>
  <si>
    <t>Lien Interest</t>
  </si>
  <si>
    <t>Other Interest &amp; Penalty</t>
  </si>
  <si>
    <t>Total Penalties &amp; Interest</t>
  </si>
  <si>
    <t>Motor Vehicle Permit Fees</t>
  </si>
  <si>
    <t>Motor Vehicle Permits</t>
  </si>
  <si>
    <t>Total Motor Vehicle Permit Fees</t>
  </si>
  <si>
    <t>Building Permits</t>
  </si>
  <si>
    <t xml:space="preserve">Building Permits </t>
  </si>
  <si>
    <t>Total Building Permits</t>
  </si>
  <si>
    <t>Other Licenses, Permits &amp; Fees</t>
  </si>
  <si>
    <t>Dog Licenses</t>
  </si>
  <si>
    <t>Dog License Fines</t>
  </si>
  <si>
    <t>Land Fill Permits</t>
  </si>
  <si>
    <t>Boat Registrations</t>
  </si>
  <si>
    <t>Other</t>
  </si>
  <si>
    <t>Total Other Licenses, Permits &amp; Fees</t>
  </si>
  <si>
    <t>Planning &amp; ZBA</t>
  </si>
  <si>
    <t>Shared Revenue Block Grant</t>
  </si>
  <si>
    <t>Rooms &amp; Meals Tax Dist.</t>
  </si>
  <si>
    <t>Highway Block Grant</t>
  </si>
  <si>
    <t>Other State Grant &amp; Reimbursement</t>
  </si>
  <si>
    <t>Sale of Municipal Property</t>
  </si>
  <si>
    <t>Interest on Investments</t>
  </si>
  <si>
    <t>Town Owned Property-Income</t>
  </si>
  <si>
    <t>Contributions &amp; Donations</t>
  </si>
  <si>
    <t>Misc. Income - Grant Income</t>
  </si>
  <si>
    <t>Transfer from Capital Reserve</t>
  </si>
  <si>
    <t>Road &amp; Bridge Repair</t>
  </si>
  <si>
    <t>#5</t>
  </si>
  <si>
    <t>Moose Mountain Capital Reserve Fund</t>
  </si>
  <si>
    <t>Veterans Memorial Funds</t>
  </si>
  <si>
    <t>#12</t>
  </si>
  <si>
    <t>Records Preservation Capital Reserve Fund</t>
  </si>
  <si>
    <t>#11</t>
  </si>
  <si>
    <t>Total Transfer from Capital Reserve</t>
  </si>
  <si>
    <t>Transfer from Expendable Trust Funds</t>
  </si>
  <si>
    <t>Property Revaluation</t>
  </si>
  <si>
    <t>Town House Repairs</t>
  </si>
  <si>
    <t>Town Building Office Equipment</t>
  </si>
  <si>
    <t xml:space="preserve">Total Transfer from Expendable Trust </t>
  </si>
  <si>
    <t>Transfer from Misc. Sources</t>
  </si>
  <si>
    <t>Conservation Comm-Forest Management Plan</t>
  </si>
  <si>
    <t>Cemetery Maintenance &amp; Improvement Expendable Trust Fund</t>
  </si>
  <si>
    <t>Total Transfer from Misc. Sources</t>
  </si>
  <si>
    <t>Total Revenue</t>
  </si>
  <si>
    <t>EXPENSES</t>
  </si>
  <si>
    <t>GENERAL GOVERNMENT</t>
  </si>
  <si>
    <t>Executive</t>
  </si>
  <si>
    <t>Selectmen's Salary</t>
  </si>
  <si>
    <t>Board Secretary Salary</t>
  </si>
  <si>
    <t>Board Expenses</t>
  </si>
  <si>
    <t>NH Municipal - Dues</t>
  </si>
  <si>
    <t>Selectmen's Expenses</t>
  </si>
  <si>
    <t>Office &amp; Computer Supplies &amp; Equipment</t>
  </si>
  <si>
    <t>Public Notices</t>
  </si>
  <si>
    <t>Town Meeting Expenses</t>
  </si>
  <si>
    <t>Town Contracts - IT</t>
  </si>
  <si>
    <t>Perambulation of Town Lines</t>
  </si>
  <si>
    <t>Contingency</t>
  </si>
  <si>
    <t>Total Executive</t>
  </si>
  <si>
    <t>4140-4149</t>
  </si>
  <si>
    <t>Election, Registration &amp; Vital Statistics</t>
  </si>
  <si>
    <t>Registration, Vital Statistics</t>
  </si>
  <si>
    <t>Salary - Town Clerk</t>
  </si>
  <si>
    <t>Salary - Deputy Town Clerk</t>
  </si>
  <si>
    <t>Expenses</t>
  </si>
  <si>
    <t>Software - Clerkworks</t>
  </si>
  <si>
    <t>Mileage</t>
  </si>
  <si>
    <t>Dues &amp; Workshop</t>
  </si>
  <si>
    <t>Local IT Support</t>
  </si>
  <si>
    <t>Total Registration, Vital Statistics</t>
  </si>
  <si>
    <t>Supervisor of the Check List</t>
  </si>
  <si>
    <t>Salaries</t>
  </si>
  <si>
    <t>#14</t>
  </si>
  <si>
    <t>Total Supervisors of the Check List</t>
  </si>
  <si>
    <t>Elections</t>
  </si>
  <si>
    <t>Salaries-Moderator, Election Officials</t>
  </si>
  <si>
    <t>Total Elections</t>
  </si>
  <si>
    <t>Total Election, Registration &amp; Vital Statistics</t>
  </si>
  <si>
    <t>4150-4157</t>
  </si>
  <si>
    <t>Financial Administration</t>
  </si>
  <si>
    <t>Treasurer</t>
  </si>
  <si>
    <t>Salary - Treasurer</t>
  </si>
  <si>
    <t>Software</t>
  </si>
  <si>
    <t>Total Treasurer</t>
  </si>
  <si>
    <t>Tax Collector</t>
  </si>
  <si>
    <t xml:space="preserve">Salary - Tax Collector </t>
  </si>
  <si>
    <t>Salary - Deputy Tax Collector</t>
  </si>
  <si>
    <t>Tax Lien Searches</t>
  </si>
  <si>
    <t>Total Tax Collector</t>
  </si>
  <si>
    <t>Assessor/Assessor Clerk</t>
  </si>
  <si>
    <t>Salary - Assessor Clerk</t>
  </si>
  <si>
    <t>Salary - Deputy Assessor Clerk</t>
  </si>
  <si>
    <t>Tax Map Maintenance</t>
  </si>
  <si>
    <t>Assessing Contract (Rod Wood)</t>
  </si>
  <si>
    <t>Total Assessor/Assessor Clerk</t>
  </si>
  <si>
    <t>Trustee of the Trust Funds</t>
  </si>
  <si>
    <t>Salary - Trustee of the Trust Funds</t>
  </si>
  <si>
    <t>Expenses/Dues</t>
  </si>
  <si>
    <t>Total Trustee of the Trust Funds</t>
  </si>
  <si>
    <t>Auditing</t>
  </si>
  <si>
    <t>Audits - Town &amp; Professional</t>
  </si>
  <si>
    <t>Total Auditing</t>
  </si>
  <si>
    <t>Total Financial Administration</t>
  </si>
  <si>
    <t>Legal Expenses</t>
  </si>
  <si>
    <t xml:space="preserve">Selectmen </t>
  </si>
  <si>
    <t>Planning Board</t>
  </si>
  <si>
    <t>Zoning Board</t>
  </si>
  <si>
    <t>Total Legal Expenses</t>
  </si>
  <si>
    <t>Revaluation of Property</t>
  </si>
  <si>
    <t>Salary - Revaluation</t>
  </si>
  <si>
    <t>Total Revaluation of Property</t>
  </si>
  <si>
    <t>Personnel Administration</t>
  </si>
  <si>
    <t>Employer Portion of Payroll Taxes</t>
  </si>
  <si>
    <t>Worker's Compensation Insurance</t>
  </si>
  <si>
    <t>Total Personnel Administration</t>
  </si>
  <si>
    <t>4191-4192</t>
  </si>
  <si>
    <t>Planning &amp; Zoning</t>
  </si>
  <si>
    <t xml:space="preserve">Planning Board </t>
  </si>
  <si>
    <t>Salary - Planning Board Secretary</t>
  </si>
  <si>
    <t>Planning &amp; Development</t>
  </si>
  <si>
    <t>Total Planning Board</t>
  </si>
  <si>
    <t>Zoning Board of Adjustment</t>
  </si>
  <si>
    <t>Salary - ZBA Administrative Asst.</t>
  </si>
  <si>
    <t>Total Zoning Board of Adjustment</t>
  </si>
  <si>
    <t>Total Planning &amp; Zoning</t>
  </si>
  <si>
    <t>General Government Buildings</t>
  </si>
  <si>
    <t>Salary - Cleaning  Personnel</t>
  </si>
  <si>
    <t>Repairs to Building &amp; Grounds</t>
  </si>
  <si>
    <t>Building Maintenance</t>
  </si>
  <si>
    <t>Shoveling Snow/Mowing</t>
  </si>
  <si>
    <t>Propane &amp; Electricity</t>
  </si>
  <si>
    <t>Telephone/Internet</t>
  </si>
  <si>
    <t>Web-site Support</t>
  </si>
  <si>
    <t>Town Owned Properties</t>
  </si>
  <si>
    <t>Total General Government Buildings</t>
  </si>
  <si>
    <t>Town Cemetery</t>
  </si>
  <si>
    <t xml:space="preserve">Care of Town Cemeteries </t>
  </si>
  <si>
    <t>Dues</t>
  </si>
  <si>
    <t>Flag Pole, Sign &amp; Trees Installed</t>
  </si>
  <si>
    <t>Site Work for Memorial Area</t>
  </si>
  <si>
    <t>Total  Cemetery</t>
  </si>
  <si>
    <t>Insurance</t>
  </si>
  <si>
    <t>Regional Association</t>
  </si>
  <si>
    <t>Other General Government</t>
  </si>
  <si>
    <t>Archival - Record Processing</t>
  </si>
  <si>
    <t>Archival Supplies</t>
  </si>
  <si>
    <t>Total General Government</t>
  </si>
  <si>
    <t>Sub-total 4130-4199</t>
  </si>
  <si>
    <t>PUBLIC SAFETY</t>
  </si>
  <si>
    <t>Public Safety</t>
  </si>
  <si>
    <t xml:space="preserve">Wakefield Fire/Police/Ambulance </t>
  </si>
  <si>
    <t>Total Public Safety</t>
  </si>
  <si>
    <t>Forestry</t>
  </si>
  <si>
    <t>Forestry Expenses</t>
  </si>
  <si>
    <t>Forest Fire Control</t>
  </si>
  <si>
    <t>Forest Fire Management</t>
  </si>
  <si>
    <t>Dry Hydrants</t>
  </si>
  <si>
    <t>Truck/Equipment Maintenance</t>
  </si>
  <si>
    <t>Total Forestry</t>
  </si>
  <si>
    <t>CEO &amp; Building Inspection</t>
  </si>
  <si>
    <t>Salary - CEO &amp; Building Inspection</t>
  </si>
  <si>
    <t>Salary - Admin Asst. for CEO</t>
  </si>
  <si>
    <t>Building Inspections - Ind. Contractor</t>
  </si>
  <si>
    <t>Total CEO &amp; Building Inspection</t>
  </si>
  <si>
    <t>Emergency Management</t>
  </si>
  <si>
    <t>Total Emergency Management</t>
  </si>
  <si>
    <t>HIGHWAYS &amp; STREETS</t>
  </si>
  <si>
    <t>Highways &amp; Streets</t>
  </si>
  <si>
    <t>Summer Maintenance</t>
  </si>
  <si>
    <t>Road Agent Charges</t>
  </si>
  <si>
    <t>Materials</t>
  </si>
  <si>
    <t>Snow &amp; Ice Removal</t>
  </si>
  <si>
    <t>Total Highways &amp; Streets</t>
  </si>
  <si>
    <t>SANITATION</t>
  </si>
  <si>
    <t>Sanitation</t>
  </si>
  <si>
    <t xml:space="preserve">Wakefield Solid Waste Disposal </t>
  </si>
  <si>
    <t>Total Sanitation</t>
  </si>
  <si>
    <t>Health Agencies</t>
  </si>
  <si>
    <t>Northern Human Services</t>
  </si>
  <si>
    <t>Central NH VNA &amp; Hospice</t>
  </si>
  <si>
    <t>Meals on Wheels</t>
  </si>
  <si>
    <t>Total Health Agencies</t>
  </si>
  <si>
    <t>WELFARE</t>
  </si>
  <si>
    <t>4441-4445</t>
  </si>
  <si>
    <t>Direct Assistance</t>
  </si>
  <si>
    <t>Administration &amp; Direct Assistance</t>
  </si>
  <si>
    <t>Total Direct Assistance</t>
  </si>
  <si>
    <t>Vendor Payments &amp; Others</t>
  </si>
  <si>
    <t>Tri-County CAP</t>
  </si>
  <si>
    <t>Wakefield Food Pantry</t>
  </si>
  <si>
    <t>Total Vendor Payments &amp; Others</t>
  </si>
  <si>
    <t>CULTURE &amp; RECREATION</t>
  </si>
  <si>
    <t>Parks &amp; Recreation - Wolfeboro</t>
  </si>
  <si>
    <t>Town Parks - Brookfield</t>
  </si>
  <si>
    <t>Library - Gafney Library - Wakefield</t>
  </si>
  <si>
    <t>Patriotic Purposes</t>
  </si>
  <si>
    <t>Agricultural Commission</t>
  </si>
  <si>
    <t>Supplies &amp; Postage</t>
  </si>
  <si>
    <t>Miscellaneous - Signs</t>
  </si>
  <si>
    <t>Total Agricultural Commission</t>
  </si>
  <si>
    <t>Heritage Commission Expenses</t>
  </si>
  <si>
    <t>Miscellaneous</t>
  </si>
  <si>
    <t>Workshops &amp; Activities</t>
  </si>
  <si>
    <t>Total Heritage Commission Expenses</t>
  </si>
  <si>
    <t>Total Agriculture &amp; Heritage Commission</t>
  </si>
  <si>
    <t>CONSERVATION</t>
  </si>
  <si>
    <t>Conservation Commission</t>
  </si>
  <si>
    <t>Administration</t>
  </si>
  <si>
    <t xml:space="preserve">Dues                     </t>
  </si>
  <si>
    <t>Forest Mgmt Plan - Town Preserve</t>
  </si>
  <si>
    <t>Total Conservation Commission</t>
  </si>
  <si>
    <t>Debt Service - Interest on Debt</t>
  </si>
  <si>
    <t>Capital Outlay</t>
  </si>
  <si>
    <t>Purchase of Town Land</t>
  </si>
  <si>
    <t>Sub-total Operating Budget</t>
  </si>
  <si>
    <t>Heritage Fund</t>
  </si>
  <si>
    <t>#7</t>
  </si>
  <si>
    <t xml:space="preserve">  </t>
  </si>
  <si>
    <t>Conservation Fund</t>
  </si>
  <si>
    <t>#6</t>
  </si>
  <si>
    <t>Purchase of Office Equipment</t>
  </si>
  <si>
    <t xml:space="preserve">Repair of Town Roads </t>
  </si>
  <si>
    <t>Moose Mountain Bridge Repair</t>
  </si>
  <si>
    <t>Total Capital Outlay</t>
  </si>
  <si>
    <t>Transfer to Capital Reserve</t>
  </si>
  <si>
    <t>Road  &amp; Bridge Repair</t>
  </si>
  <si>
    <t>#4</t>
  </si>
  <si>
    <t>#3</t>
  </si>
  <si>
    <t>Town Garage &amp; Storage Shed</t>
  </si>
  <si>
    <t>Cable/Internet Reserve Fund</t>
  </si>
  <si>
    <t>#10</t>
  </si>
  <si>
    <t>Total Transfer to Capital Reserve</t>
  </si>
  <si>
    <t>Transfer to Expendable Trust</t>
  </si>
  <si>
    <t>Office Equipment</t>
  </si>
  <si>
    <t>#9</t>
  </si>
  <si>
    <t>Town House Repair Trust Fund</t>
  </si>
  <si>
    <t>#8</t>
  </si>
  <si>
    <t>Total Transfer to Expendable Trust</t>
  </si>
  <si>
    <t>Total Appropriations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</si>
</sst>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"/>
    <numFmt numFmtId="165" formatCode="[$-409]mmmm\ d\,\ yyyy;@"/>
    <numFmt numFmtId="166" formatCode="0.0%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10"/>
      <color rgb="FF333333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/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3" fillId="0" borderId="1" xfId="0" applyNumberFormat="1" applyFont="1" applyBorder="1"/>
    <xf numFmtId="164" fontId="6" fillId="0" borderId="0" xfId="0" applyNumberFormat="1" applyFont="1" applyAlignment="1">
      <alignment horizontal="center"/>
    </xf>
    <xf numFmtId="0" fontId="6" fillId="0" borderId="0" xfId="0" applyFont="1"/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" fillId="0" borderId="0" xfId="0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/>
    <xf numFmtId="0" fontId="5" fillId="0" borderId="1" xfId="0" applyFont="1" applyBorder="1"/>
    <xf numFmtId="0" fontId="3" fillId="0" borderId="1" xfId="0" applyFont="1" applyBorder="1"/>
    <xf numFmtId="9" fontId="5" fillId="0" borderId="1" xfId="2" applyFont="1" applyBorder="1"/>
    <xf numFmtId="9" fontId="5" fillId="0" borderId="0" xfId="2" applyFont="1" applyAlignment="1">
      <alignment horizontal="right"/>
    </xf>
    <xf numFmtId="3" fontId="5" fillId="0" borderId="2" xfId="0" applyNumberFormat="1" applyFont="1" applyBorder="1"/>
    <xf numFmtId="3" fontId="5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/>
    <xf numFmtId="3" fontId="5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9" fontId="5" fillId="0" borderId="3" xfId="2" applyFont="1" applyBorder="1" applyAlignment="1">
      <alignment horizontal="right"/>
    </xf>
    <xf numFmtId="3" fontId="3" fillId="0" borderId="3" xfId="0" applyNumberFormat="1" applyFont="1" applyBorder="1"/>
    <xf numFmtId="9" fontId="5" fillId="0" borderId="3" xfId="2" applyFont="1" applyBorder="1"/>
    <xf numFmtId="166" fontId="0" fillId="0" borderId="0" xfId="2" applyNumberFormat="1" applyFont="1"/>
    <xf numFmtId="9" fontId="5" fillId="0" borderId="0" xfId="2" applyFont="1"/>
    <xf numFmtId="10" fontId="6" fillId="0" borderId="0" xfId="0" applyNumberFormat="1" applyFont="1"/>
    <xf numFmtId="9" fontId="5" fillId="0" borderId="0" xfId="0" applyNumberFormat="1" applyFont="1"/>
    <xf numFmtId="9" fontId="3" fillId="0" borderId="1" xfId="2" applyFont="1" applyBorder="1"/>
    <xf numFmtId="166" fontId="5" fillId="0" borderId="0" xfId="0" applyNumberFormat="1" applyFont="1"/>
    <xf numFmtId="9" fontId="3" fillId="0" borderId="1" xfId="0" applyNumberFormat="1" applyFont="1" applyBorder="1"/>
    <xf numFmtId="1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/>
    <xf numFmtId="3" fontId="5" fillId="0" borderId="3" xfId="0" applyNumberFormat="1" applyFont="1" applyBorder="1"/>
    <xf numFmtId="3" fontId="0" fillId="0" borderId="3" xfId="0" applyNumberFormat="1" applyBorder="1"/>
    <xf numFmtId="1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3" fontId="5" fillId="0" borderId="4" xfId="0" applyNumberFormat="1" applyFont="1" applyBorder="1" applyAlignment="1">
      <alignment horizontal="right"/>
    </xf>
    <xf numFmtId="9" fontId="3" fillId="0" borderId="0" xfId="0" applyNumberFormat="1" applyFont="1"/>
    <xf numFmtId="3" fontId="3" fillId="0" borderId="0" xfId="0" applyNumberFormat="1" applyFont="1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3" fillId="0" borderId="3" xfId="0" applyNumberFormat="1" applyFont="1" applyBorder="1"/>
    <xf numFmtId="9" fontId="0" fillId="0" borderId="0" xfId="0" applyNumberFormat="1"/>
    <xf numFmtId="9" fontId="3" fillId="0" borderId="0" xfId="0" applyNumberFormat="1" applyFont="1" applyAlignment="1">
      <alignment horizontal="center"/>
    </xf>
    <xf numFmtId="3" fontId="0" fillId="0" borderId="5" xfId="0" applyNumberFormat="1" applyBorder="1"/>
    <xf numFmtId="3" fontId="5" fillId="0" borderId="0" xfId="0" applyNumberFormat="1" applyFont="1"/>
    <xf numFmtId="0" fontId="5" fillId="2" borderId="0" xfId="0" applyFont="1" applyFill="1"/>
    <xf numFmtId="3" fontId="5" fillId="2" borderId="6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7" fillId="0" borderId="0" xfId="0" applyFont="1"/>
    <xf numFmtId="0" fontId="8" fillId="0" borderId="1" xfId="0" applyFont="1" applyBorder="1"/>
    <xf numFmtId="164" fontId="0" fillId="0" borderId="0" xfId="0" applyNumberFormat="1"/>
    <xf numFmtId="9" fontId="0" fillId="0" borderId="0" xfId="2" applyFont="1"/>
    <xf numFmtId="0" fontId="5" fillId="3" borderId="0" xfId="0" applyFont="1" applyFill="1"/>
    <xf numFmtId="0" fontId="0" fillId="3" borderId="0" xfId="0" applyFill="1"/>
    <xf numFmtId="3" fontId="5" fillId="3" borderId="7" xfId="0" applyNumberFormat="1" applyFont="1" applyFill="1" applyBorder="1"/>
    <xf numFmtId="9" fontId="5" fillId="3" borderId="7" xfId="2" applyFont="1" applyFill="1" applyBorder="1"/>
    <xf numFmtId="9" fontId="6" fillId="3" borderId="7" xfId="2" applyFont="1" applyFill="1" applyBorder="1"/>
    <xf numFmtId="164" fontId="5" fillId="0" borderId="1" xfId="0" applyNumberFormat="1" applyFont="1" applyBorder="1" applyAlignment="1">
      <alignment horizontal="center"/>
    </xf>
    <xf numFmtId="9" fontId="0" fillId="0" borderId="1" xfId="2" applyFont="1" applyBorder="1"/>
    <xf numFmtId="1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3" fontId="6" fillId="0" borderId="3" xfId="0" applyNumberFormat="1" applyFont="1" applyBorder="1"/>
    <xf numFmtId="9" fontId="0" fillId="0" borderId="3" xfId="2" applyFont="1" applyBorder="1"/>
    <xf numFmtId="9" fontId="6" fillId="0" borderId="0" xfId="2" applyFont="1" applyAlignment="1">
      <alignment horizontal="center"/>
    </xf>
    <xf numFmtId="0" fontId="3" fillId="0" borderId="0" xfId="0" applyFont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3" fontId="6" fillId="0" borderId="1" xfId="0" applyNumberFormat="1" applyFont="1" applyBorder="1"/>
    <xf numFmtId="9" fontId="3" fillId="0" borderId="0" xfId="2" applyFont="1" applyAlignment="1">
      <alignment horizontal="center"/>
    </xf>
    <xf numFmtId="9" fontId="6" fillId="0" borderId="1" xfId="2" applyFont="1" applyBorder="1"/>
    <xf numFmtId="9" fontId="6" fillId="0" borderId="0" xfId="2" applyFont="1"/>
    <xf numFmtId="3" fontId="0" fillId="3" borderId="7" xfId="0" applyNumberFormat="1" applyFill="1" applyBorder="1"/>
    <xf numFmtId="3" fontId="3" fillId="3" borderId="7" xfId="0" applyNumberFormat="1" applyFont="1" applyFill="1" applyBorder="1"/>
    <xf numFmtId="167" fontId="5" fillId="0" borderId="1" xfId="1" applyNumberFormat="1" applyFont="1" applyBorder="1"/>
    <xf numFmtId="1" fontId="3" fillId="0" borderId="0" xfId="2" applyNumberFormat="1" applyFont="1" applyAlignment="1">
      <alignment horizontal="center"/>
    </xf>
    <xf numFmtId="9" fontId="3" fillId="0" borderId="0" xfId="2" applyFont="1"/>
    <xf numFmtId="9" fontId="6" fillId="3" borderId="0" xfId="2" applyFont="1" applyFill="1"/>
    <xf numFmtId="1" fontId="5" fillId="0" borderId="1" xfId="0" applyNumberFormat="1" applyFont="1" applyBorder="1" applyAlignment="1">
      <alignment horizontal="center"/>
    </xf>
    <xf numFmtId="3" fontId="5" fillId="3" borderId="2" xfId="0" applyNumberFormat="1" applyFont="1" applyFill="1" applyBorder="1"/>
    <xf numFmtId="164" fontId="3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3" fontId="9" fillId="0" borderId="0" xfId="0" applyNumberFormat="1" applyFont="1"/>
    <xf numFmtId="9" fontId="3" fillId="3" borderId="0" xfId="2" applyFont="1" applyFill="1"/>
    <xf numFmtId="167" fontId="5" fillId="3" borderId="2" xfId="1" applyNumberFormat="1" applyFont="1" applyFill="1" applyBorder="1"/>
    <xf numFmtId="167" fontId="5" fillId="3" borderId="0" xfId="1" applyNumberFormat="1" applyFont="1" applyFill="1"/>
    <xf numFmtId="3" fontId="5" fillId="3" borderId="0" xfId="0" applyNumberFormat="1" applyFont="1" applyFill="1"/>
    <xf numFmtId="167" fontId="5" fillId="0" borderId="0" xfId="1" applyNumberFormat="1" applyFont="1"/>
    <xf numFmtId="1" fontId="5" fillId="0" borderId="0" xfId="1" applyNumberFormat="1" applyFont="1"/>
    <xf numFmtId="3" fontId="3" fillId="3" borderId="2" xfId="0" applyNumberFormat="1" applyFont="1" applyFill="1" applyBorder="1"/>
    <xf numFmtId="3" fontId="3" fillId="3" borderId="0" xfId="0" applyNumberFormat="1" applyFont="1" applyFill="1"/>
    <xf numFmtId="0" fontId="3" fillId="3" borderId="0" xfId="0" applyFont="1" applyFill="1"/>
    <xf numFmtId="164" fontId="0" fillId="4" borderId="0" xfId="0" applyNumberFormat="1" applyFill="1"/>
    <xf numFmtId="0" fontId="0" fillId="4" borderId="0" xfId="0" applyFill="1"/>
    <xf numFmtId="0" fontId="3" fillId="4" borderId="0" xfId="0" applyFont="1" applyFill="1"/>
    <xf numFmtId="3" fontId="3" fillId="4" borderId="0" xfId="0" applyNumberFormat="1" applyFont="1" applyFill="1"/>
    <xf numFmtId="0" fontId="6" fillId="3" borderId="0" xfId="0" applyFont="1" applyFill="1"/>
    <xf numFmtId="9" fontId="10" fillId="0" borderId="0" xfId="0" applyNumberFormat="1" applyFont="1" applyAlignment="1">
      <alignment horizontal="right" vertical="top"/>
    </xf>
    <xf numFmtId="0" fontId="9" fillId="0" borderId="0" xfId="0" applyFont="1"/>
    <xf numFmtId="0" fontId="7" fillId="3" borderId="0" xfId="0" applyFont="1" applyFill="1"/>
    <xf numFmtId="0" fontId="5" fillId="3" borderId="1" xfId="0" applyFont="1" applyFill="1" applyBorder="1"/>
    <xf numFmtId="3" fontId="5" fillId="3" borderId="1" xfId="0" applyNumberFormat="1" applyFont="1" applyFill="1" applyBorder="1"/>
    <xf numFmtId="9" fontId="3" fillId="3" borderId="1" xfId="2" applyFont="1" applyFill="1" applyBorder="1"/>
    <xf numFmtId="9" fontId="3" fillId="3" borderId="1" xfId="2" applyFont="1" applyFill="1" applyBorder="1" applyAlignment="1">
      <alignment horizontal="center"/>
    </xf>
    <xf numFmtId="0" fontId="5" fillId="3" borderId="3" xfId="0" applyFont="1" applyFill="1" applyBorder="1"/>
    <xf numFmtId="3" fontId="5" fillId="3" borderId="3" xfId="0" applyNumberFormat="1" applyFont="1" applyFill="1" applyBorder="1"/>
    <xf numFmtId="164" fontId="3" fillId="0" borderId="0" xfId="0" applyNumberFormat="1" applyFont="1"/>
    <xf numFmtId="2" fontId="3" fillId="0" borderId="0" xfId="2" applyNumberFormat="1" applyFont="1" applyAlignment="1">
      <alignment horizontal="center"/>
    </xf>
    <xf numFmtId="164" fontId="3" fillId="0" borderId="5" xfId="0" applyNumberFormat="1" applyFont="1" applyBorder="1"/>
    <xf numFmtId="0" fontId="3" fillId="0" borderId="5" xfId="0" applyFont="1" applyBorder="1"/>
    <xf numFmtId="0" fontId="5" fillId="0" borderId="5" xfId="0" applyFont="1" applyBorder="1"/>
    <xf numFmtId="3" fontId="3" fillId="0" borderId="5" xfId="0" applyNumberFormat="1" applyFont="1" applyBorder="1"/>
    <xf numFmtId="9" fontId="3" fillId="0" borderId="5" xfId="2" applyFont="1" applyBorder="1"/>
    <xf numFmtId="2" fontId="3" fillId="0" borderId="5" xfId="2" applyNumberFormat="1" applyFont="1" applyBorder="1" applyAlignment="1">
      <alignment horizontal="center"/>
    </xf>
    <xf numFmtId="2" fontId="0" fillId="0" borderId="0" xfId="2" applyNumberFormat="1" applyFont="1" applyAlignment="1">
      <alignment horizontal="center"/>
    </xf>
    <xf numFmtId="2" fontId="6" fillId="3" borderId="7" xfId="2" applyNumberFormat="1" applyFont="1" applyFill="1" applyBorder="1" applyAlignment="1">
      <alignment horizontal="center"/>
    </xf>
    <xf numFmtId="164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9" fontId="11" fillId="0" borderId="0" xfId="2" applyFont="1"/>
    <xf numFmtId="2" fontId="11" fillId="0" borderId="0" xfId="2" applyNumberFormat="1" applyFont="1" applyAlignment="1">
      <alignment horizontal="center"/>
    </xf>
    <xf numFmtId="2" fontId="3" fillId="0" borderId="1" xfId="2" applyNumberFormat="1" applyFont="1" applyBorder="1" applyAlignment="1">
      <alignment horizontal="center"/>
    </xf>
    <xf numFmtId="2" fontId="6" fillId="0" borderId="0" xfId="2" applyNumberFormat="1" applyFont="1" applyAlignment="1">
      <alignment horizontal="center"/>
    </xf>
    <xf numFmtId="9" fontId="5" fillId="3" borderId="0" xfId="2" applyFont="1" applyFill="1"/>
    <xf numFmtId="3" fontId="6" fillId="3" borderId="0" xfId="0" applyNumberFormat="1" applyFont="1" applyFill="1"/>
    <xf numFmtId="3" fontId="5" fillId="3" borderId="5" xfId="0" applyNumberFormat="1" applyFont="1" applyFill="1" applyBorder="1"/>
    <xf numFmtId="3" fontId="5" fillId="3" borderId="8" xfId="0" applyNumberFormat="1" applyFont="1" applyFill="1" applyBorder="1"/>
    <xf numFmtId="3" fontId="5" fillId="2" borderId="7" xfId="0" applyNumberFormat="1" applyFont="1" applyFill="1" applyBorder="1"/>
    <xf numFmtId="0" fontId="3" fillId="3" borderId="1" xfId="0" applyFont="1" applyFill="1" applyBorder="1"/>
    <xf numFmtId="1" fontId="3" fillId="3" borderId="1" xfId="2" applyNumberFormat="1" applyFont="1" applyFill="1" applyBorder="1" applyAlignment="1">
      <alignment horizontal="center"/>
    </xf>
    <xf numFmtId="3" fontId="3" fillId="3" borderId="1" xfId="0" applyNumberFormat="1" applyFont="1" applyFill="1" applyBorder="1"/>
    <xf numFmtId="1" fontId="6" fillId="0" borderId="0" xfId="2" applyNumberFormat="1" applyFont="1" applyAlignment="1">
      <alignment horizontal="center"/>
    </xf>
    <xf numFmtId="1" fontId="3" fillId="3" borderId="0" xfId="2" applyNumberFormat="1" applyFont="1" applyFill="1" applyAlignment="1">
      <alignment horizontal="center"/>
    </xf>
    <xf numFmtId="1" fontId="3" fillId="0" borderId="1" xfId="2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4E437-A65D-435F-9CC2-9BB55A14E330}">
  <dimension ref="A1:J348"/>
  <sheetViews>
    <sheetView tabSelected="1" workbookViewId="0">
      <selection activeCell="A259" sqref="A259:XFD259"/>
    </sheetView>
  </sheetViews>
  <sheetFormatPr defaultRowHeight="15" x14ac:dyDescent="0.25"/>
  <cols>
    <col min="2" max="2" width="0.7109375" customWidth="1"/>
    <col min="4" max="4" width="27.7109375" customWidth="1"/>
    <col min="5" max="5" width="9.28515625" customWidth="1"/>
    <col min="7" max="7" width="10.42578125" customWidth="1"/>
    <col min="8" max="8" width="0.5703125" hidden="1" customWidth="1"/>
    <col min="9" max="9" width="9.140625" hidden="1" customWidth="1"/>
    <col min="10" max="10" width="9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4" t="s">
        <v>3</v>
      </c>
      <c r="J4" s="5"/>
    </row>
    <row r="5" spans="1:10" x14ac:dyDescent="0.25">
      <c r="A5" s="4" t="s">
        <v>4</v>
      </c>
      <c r="B5" s="4" t="s">
        <v>5</v>
      </c>
      <c r="C5" s="4"/>
      <c r="D5" s="4"/>
      <c r="E5" s="4">
        <v>2018</v>
      </c>
      <c r="F5" s="4">
        <v>2018</v>
      </c>
      <c r="G5" s="4">
        <v>2018</v>
      </c>
      <c r="H5" s="4">
        <v>2016</v>
      </c>
      <c r="I5" s="4">
        <v>2019</v>
      </c>
      <c r="J5" s="6">
        <v>2019</v>
      </c>
    </row>
    <row r="6" spans="1:10" x14ac:dyDescent="0.25">
      <c r="A6" s="4" t="s">
        <v>6</v>
      </c>
      <c r="B6" s="4"/>
      <c r="C6" s="4" t="s">
        <v>7</v>
      </c>
      <c r="D6" s="4"/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7" t="s">
        <v>13</v>
      </c>
    </row>
    <row r="7" spans="1:10" x14ac:dyDescent="0.25">
      <c r="A7" s="4"/>
      <c r="B7" s="4"/>
      <c r="C7" s="4"/>
      <c r="D7" s="4"/>
      <c r="E7" s="4"/>
      <c r="F7" s="4"/>
      <c r="G7" s="4" t="s">
        <v>14</v>
      </c>
      <c r="H7" s="4" t="s">
        <v>14</v>
      </c>
      <c r="I7" s="4" t="s">
        <v>15</v>
      </c>
      <c r="J7" s="7" t="s">
        <v>16</v>
      </c>
    </row>
    <row r="8" spans="1:10" ht="15.75" x14ac:dyDescent="0.25">
      <c r="A8" s="4"/>
      <c r="B8" s="4"/>
      <c r="C8" s="8" t="s">
        <v>17</v>
      </c>
      <c r="D8" s="8"/>
      <c r="E8" s="4"/>
      <c r="F8" s="4"/>
      <c r="G8" s="4"/>
      <c r="J8" s="5"/>
    </row>
    <row r="9" spans="1:10" ht="15.75" thickBot="1" x14ac:dyDescent="0.3">
      <c r="A9" s="9">
        <v>3110</v>
      </c>
      <c r="B9" s="10"/>
      <c r="C9" s="11" t="s">
        <v>18</v>
      </c>
      <c r="D9" s="11"/>
      <c r="E9" s="10"/>
      <c r="F9" s="12" t="s">
        <v>5</v>
      </c>
      <c r="G9" s="10"/>
      <c r="H9" s="13"/>
      <c r="I9" s="13"/>
      <c r="J9" s="14" t="s">
        <v>5</v>
      </c>
    </row>
    <row r="10" spans="1:10" x14ac:dyDescent="0.25">
      <c r="A10" s="15">
        <v>3110.11</v>
      </c>
      <c r="B10" s="4"/>
      <c r="C10" s="16" t="s">
        <v>19</v>
      </c>
      <c r="D10" s="16"/>
      <c r="E10" s="17"/>
      <c r="F10" s="18">
        <v>2034596.21</v>
      </c>
      <c r="G10" s="18">
        <f>E10-F10</f>
        <v>-2034596.21</v>
      </c>
      <c r="J10" s="5"/>
    </row>
    <row r="11" spans="1:10" x14ac:dyDescent="0.25">
      <c r="A11" s="15">
        <v>3110.13</v>
      </c>
      <c r="B11" s="4"/>
      <c r="C11" s="16" t="s">
        <v>20</v>
      </c>
      <c r="D11" s="16"/>
      <c r="E11" s="17"/>
      <c r="F11" s="18"/>
      <c r="G11" s="18"/>
      <c r="J11" s="5"/>
    </row>
    <row r="12" spans="1:10" x14ac:dyDescent="0.25">
      <c r="A12" s="15">
        <v>3115.1</v>
      </c>
      <c r="C12" t="s">
        <v>21</v>
      </c>
      <c r="E12" s="19"/>
      <c r="F12" s="18">
        <v>0</v>
      </c>
      <c r="G12" s="18">
        <f>E12-F12</f>
        <v>0</v>
      </c>
      <c r="J12" s="5" t="s">
        <v>5</v>
      </c>
    </row>
    <row r="13" spans="1:10" x14ac:dyDescent="0.25">
      <c r="A13" s="15">
        <v>3110.15</v>
      </c>
      <c r="B13" s="4"/>
      <c r="C13" s="16" t="s">
        <v>22</v>
      </c>
      <c r="D13" s="16"/>
      <c r="E13" s="17"/>
      <c r="F13" s="18" t="s">
        <v>5</v>
      </c>
      <c r="G13" s="17"/>
      <c r="J13" s="5"/>
    </row>
    <row r="14" spans="1:10" x14ac:dyDescent="0.25">
      <c r="A14" s="15"/>
      <c r="B14" s="4"/>
      <c r="C14" s="20" t="s">
        <v>23</v>
      </c>
      <c r="D14" s="16"/>
      <c r="E14" s="17"/>
      <c r="F14" s="21">
        <f>SUM(F10:F13)</f>
        <v>2034596.21</v>
      </c>
      <c r="G14" s="21">
        <f>E14-F14</f>
        <v>-2034596.21</v>
      </c>
      <c r="J14" s="22" t="s">
        <v>5</v>
      </c>
    </row>
    <row r="15" spans="1:10" x14ac:dyDescent="0.25">
      <c r="A15" s="15"/>
      <c r="B15" s="4"/>
      <c r="C15" s="20"/>
      <c r="D15" s="16"/>
      <c r="E15" s="17"/>
      <c r="F15" s="17"/>
      <c r="G15" s="17"/>
      <c r="J15" s="5"/>
    </row>
    <row r="16" spans="1:10" ht="15.75" thickBot="1" x14ac:dyDescent="0.3">
      <c r="A16" s="9">
        <v>3120</v>
      </c>
      <c r="B16" s="10"/>
      <c r="C16" s="23" t="s">
        <v>24</v>
      </c>
      <c r="D16" s="24"/>
      <c r="E16" s="12"/>
      <c r="F16" s="12"/>
      <c r="G16" s="12"/>
      <c r="H16" s="25"/>
      <c r="I16" s="25"/>
      <c r="J16" s="14" t="s">
        <v>5</v>
      </c>
    </row>
    <row r="17" spans="1:10" x14ac:dyDescent="0.25">
      <c r="A17" s="15">
        <v>3120.1</v>
      </c>
      <c r="B17" s="4"/>
      <c r="C17" s="16" t="s">
        <v>25</v>
      </c>
      <c r="D17" s="16"/>
      <c r="E17" s="18">
        <v>15000</v>
      </c>
      <c r="F17" s="18">
        <v>16750</v>
      </c>
      <c r="G17" s="18">
        <f>SUM(E17-F17)</f>
        <v>-1750</v>
      </c>
      <c r="H17" s="20"/>
      <c r="I17" s="20"/>
      <c r="J17" s="5">
        <v>40000</v>
      </c>
    </row>
    <row r="18" spans="1:10" x14ac:dyDescent="0.25">
      <c r="A18" s="15"/>
      <c r="B18" s="4"/>
      <c r="C18" s="20" t="s">
        <v>26</v>
      </c>
      <c r="D18" s="16"/>
      <c r="E18" s="21">
        <f>SUM(E17)</f>
        <v>15000</v>
      </c>
      <c r="F18" s="21">
        <f>SUM(F17)</f>
        <v>16750</v>
      </c>
      <c r="G18" s="21">
        <f>SUM(E18-F18)</f>
        <v>-1750</v>
      </c>
      <c r="H18" s="26">
        <f>SUM(F18/E18)</f>
        <v>1.1166666666666667</v>
      </c>
      <c r="I18" s="20"/>
      <c r="J18" s="27">
        <f>SUM(J17)</f>
        <v>40000</v>
      </c>
    </row>
    <row r="19" spans="1:10" x14ac:dyDescent="0.25">
      <c r="A19" s="15"/>
      <c r="B19" s="4"/>
      <c r="C19" s="20"/>
      <c r="D19" s="16"/>
      <c r="E19" s="28"/>
      <c r="F19" s="28"/>
      <c r="G19" s="28"/>
      <c r="H19" s="28"/>
      <c r="I19" s="20"/>
      <c r="J19" s="5"/>
    </row>
    <row r="20" spans="1:10" ht="15.75" thickBot="1" x14ac:dyDescent="0.3">
      <c r="A20" s="9">
        <v>3185</v>
      </c>
      <c r="B20" s="10"/>
      <c r="C20" s="23" t="s">
        <v>27</v>
      </c>
      <c r="D20" s="23"/>
      <c r="E20" s="12"/>
      <c r="F20" s="12"/>
      <c r="G20" s="12"/>
      <c r="H20" s="25"/>
      <c r="I20" s="25"/>
      <c r="J20" s="14" t="s">
        <v>5</v>
      </c>
    </row>
    <row r="21" spans="1:10" x14ac:dyDescent="0.25">
      <c r="A21" s="15">
        <v>3185.1</v>
      </c>
      <c r="B21" s="4"/>
      <c r="C21" s="16" t="s">
        <v>28</v>
      </c>
      <c r="D21" s="16"/>
      <c r="E21" s="18">
        <v>8000</v>
      </c>
      <c r="F21" s="18">
        <v>18356.64</v>
      </c>
      <c r="G21" s="18">
        <f>SUM(E21-F21)</f>
        <v>-10356.64</v>
      </c>
      <c r="H21" s="20"/>
      <c r="I21" s="20"/>
      <c r="J21" s="5">
        <v>10000</v>
      </c>
    </row>
    <row r="22" spans="1:10" x14ac:dyDescent="0.25">
      <c r="A22" s="15"/>
      <c r="B22" s="4"/>
      <c r="C22" s="20" t="s">
        <v>29</v>
      </c>
      <c r="D22" s="16"/>
      <c r="E22" s="21">
        <f>SUM(E21)</f>
        <v>8000</v>
      </c>
      <c r="F22" s="21">
        <f>SUM(F21)</f>
        <v>18356.64</v>
      </c>
      <c r="G22" s="21">
        <f>SUM(E22-F22)</f>
        <v>-10356.64</v>
      </c>
      <c r="H22" s="26">
        <f>SUM(F22/E22)</f>
        <v>2.2945799999999998</v>
      </c>
      <c r="I22" s="20"/>
      <c r="J22" s="27">
        <f>SUM(J21)</f>
        <v>10000</v>
      </c>
    </row>
    <row r="23" spans="1:10" ht="15.75" thickBot="1" x14ac:dyDescent="0.3">
      <c r="A23" s="15"/>
      <c r="B23" s="4"/>
      <c r="C23" s="20"/>
      <c r="D23" s="16"/>
      <c r="E23" s="28"/>
      <c r="F23" s="28"/>
      <c r="G23" s="28"/>
      <c r="H23" s="28"/>
      <c r="I23" s="20"/>
      <c r="J23" s="5"/>
    </row>
    <row r="24" spans="1:10" ht="15.75" thickBot="1" x14ac:dyDescent="0.3">
      <c r="A24" s="29">
        <v>3189</v>
      </c>
      <c r="B24" s="30"/>
      <c r="C24" s="31" t="s">
        <v>30</v>
      </c>
      <c r="D24" s="31"/>
      <c r="E24" s="32">
        <v>0</v>
      </c>
      <c r="F24" s="32">
        <v>0</v>
      </c>
      <c r="G24" s="33"/>
      <c r="H24" s="34">
        <v>0</v>
      </c>
      <c r="I24" s="31"/>
      <c r="J24" s="35">
        <v>0</v>
      </c>
    </row>
    <row r="25" spans="1:10" ht="15.75" thickBot="1" x14ac:dyDescent="0.3">
      <c r="A25" s="29"/>
      <c r="B25" s="30"/>
      <c r="C25" s="31"/>
      <c r="D25" s="31"/>
      <c r="E25" s="32"/>
      <c r="F25" s="32"/>
      <c r="G25" s="33"/>
      <c r="H25" s="34"/>
      <c r="I25" s="31"/>
      <c r="J25" s="35"/>
    </row>
    <row r="26" spans="1:10" ht="15.75" thickBot="1" x14ac:dyDescent="0.3">
      <c r="A26" s="29">
        <v>3190</v>
      </c>
      <c r="B26" s="30"/>
      <c r="C26" s="31" t="s">
        <v>31</v>
      </c>
      <c r="D26" s="31"/>
      <c r="E26" s="32"/>
      <c r="F26" s="32"/>
      <c r="G26" s="32"/>
      <c r="H26" s="36"/>
      <c r="I26" s="36"/>
      <c r="J26" s="35" t="s">
        <v>5</v>
      </c>
    </row>
    <row r="27" spans="1:10" x14ac:dyDescent="0.25">
      <c r="A27" s="15">
        <v>3190.1</v>
      </c>
      <c r="B27" s="4"/>
      <c r="C27" s="16" t="s">
        <v>32</v>
      </c>
      <c r="D27" s="16"/>
      <c r="E27" s="18">
        <v>0</v>
      </c>
      <c r="F27" s="18">
        <v>147.74</v>
      </c>
      <c r="G27" s="18">
        <f>SUM(E27-F27)</f>
        <v>-147.74</v>
      </c>
      <c r="J27" s="5">
        <v>0</v>
      </c>
    </row>
    <row r="28" spans="1:10" x14ac:dyDescent="0.25">
      <c r="A28" s="15">
        <v>3190.11</v>
      </c>
      <c r="B28" s="4"/>
      <c r="C28" s="16" t="s">
        <v>33</v>
      </c>
      <c r="D28" s="16"/>
      <c r="E28" s="18">
        <v>5000</v>
      </c>
      <c r="F28" s="18">
        <v>7594.91</v>
      </c>
      <c r="G28" s="18">
        <f>SUM(E28-F28)</f>
        <v>-2594.91</v>
      </c>
      <c r="H28" s="37" t="s">
        <v>5</v>
      </c>
      <c r="J28" s="5">
        <v>7000</v>
      </c>
    </row>
    <row r="29" spans="1:10" x14ac:dyDescent="0.25">
      <c r="A29" s="15">
        <v>3190.12</v>
      </c>
      <c r="B29" s="4"/>
      <c r="C29" s="16" t="s">
        <v>34</v>
      </c>
      <c r="D29" s="16"/>
      <c r="E29" s="18">
        <v>10000</v>
      </c>
      <c r="F29" s="18">
        <v>13595.37</v>
      </c>
      <c r="G29" s="18">
        <f>SUM(E29-F29)</f>
        <v>-3595.3700000000008</v>
      </c>
      <c r="J29" s="5">
        <v>10000</v>
      </c>
    </row>
    <row r="30" spans="1:10" x14ac:dyDescent="0.25">
      <c r="A30" s="15">
        <v>3190.15</v>
      </c>
      <c r="B30" s="4"/>
      <c r="C30" s="16" t="s">
        <v>35</v>
      </c>
      <c r="D30" s="16"/>
      <c r="E30" s="17"/>
      <c r="F30" s="18">
        <v>2.9</v>
      </c>
      <c r="G30" s="18">
        <f>SUM(E30-F30)</f>
        <v>-2.9</v>
      </c>
      <c r="J30" s="5">
        <v>0</v>
      </c>
    </row>
    <row r="31" spans="1:10" x14ac:dyDescent="0.25">
      <c r="A31" s="15"/>
      <c r="B31" s="4"/>
      <c r="C31" s="20" t="s">
        <v>36</v>
      </c>
      <c r="D31" s="16"/>
      <c r="E31" s="21">
        <f>SUM(E27:E30)</f>
        <v>15000</v>
      </c>
      <c r="F31" s="21">
        <f>SUM(F27:F30)</f>
        <v>21340.920000000002</v>
      </c>
      <c r="G31" s="21">
        <f>SUM(E31-F31)</f>
        <v>-6340.9200000000019</v>
      </c>
      <c r="H31" s="38">
        <f>SUM(F31/E31)</f>
        <v>1.4227280000000002</v>
      </c>
      <c r="J31" s="27">
        <f>SUM(J27:J30)</f>
        <v>17000</v>
      </c>
    </row>
    <row r="32" spans="1:10" x14ac:dyDescent="0.25">
      <c r="A32" s="15"/>
      <c r="B32" s="4"/>
      <c r="C32" s="20"/>
      <c r="D32" s="16"/>
      <c r="E32" s="28"/>
      <c r="F32" s="28"/>
      <c r="G32" s="28"/>
      <c r="H32" s="38"/>
      <c r="J32" s="5"/>
    </row>
    <row r="33" spans="1:10" ht="15.75" thickBot="1" x14ac:dyDescent="0.3">
      <c r="A33" s="9">
        <v>3220</v>
      </c>
      <c r="B33" s="10"/>
      <c r="C33" s="23" t="s">
        <v>37</v>
      </c>
      <c r="D33" s="23"/>
      <c r="E33" s="12"/>
      <c r="F33" s="12"/>
      <c r="G33" s="12"/>
      <c r="H33" s="25"/>
      <c r="I33" s="25"/>
      <c r="J33" s="14" t="s">
        <v>5</v>
      </c>
    </row>
    <row r="34" spans="1:10" x14ac:dyDescent="0.25">
      <c r="A34" s="15">
        <v>3220.1</v>
      </c>
      <c r="B34" s="4"/>
      <c r="C34" s="16" t="s">
        <v>38</v>
      </c>
      <c r="D34" s="16"/>
      <c r="E34" s="18">
        <v>130000</v>
      </c>
      <c r="F34" s="18">
        <v>176021.84</v>
      </c>
      <c r="G34" s="18">
        <f>SUM(E34-F34)</f>
        <v>-46021.84</v>
      </c>
      <c r="H34" s="39" t="s">
        <v>5</v>
      </c>
      <c r="J34" s="5">
        <v>170000</v>
      </c>
    </row>
    <row r="35" spans="1:10" x14ac:dyDescent="0.25">
      <c r="A35" s="15"/>
      <c r="B35" s="4"/>
      <c r="C35" s="20" t="s">
        <v>39</v>
      </c>
      <c r="D35" s="16"/>
      <c r="E35" s="21">
        <f>SUM(E34)</f>
        <v>130000</v>
      </c>
      <c r="F35" s="21">
        <f>SUM(F34:F34)</f>
        <v>176021.84</v>
      </c>
      <c r="G35" s="21">
        <f>SUM(E35-F35)</f>
        <v>-46021.84</v>
      </c>
      <c r="H35" s="40">
        <f>SUM(F35/E35)</f>
        <v>1.3540141538461539</v>
      </c>
      <c r="J35" s="27">
        <f>SUM(J34)</f>
        <v>170000</v>
      </c>
    </row>
    <row r="36" spans="1:10" x14ac:dyDescent="0.25">
      <c r="A36" s="15"/>
      <c r="B36" s="4"/>
      <c r="C36" s="20"/>
      <c r="D36" s="16"/>
      <c r="E36" s="28"/>
      <c r="F36" s="28"/>
      <c r="G36" s="28"/>
      <c r="J36" s="5"/>
    </row>
    <row r="37" spans="1:10" ht="15.75" thickBot="1" x14ac:dyDescent="0.3">
      <c r="A37" s="9">
        <v>3230</v>
      </c>
      <c r="B37" s="10"/>
      <c r="C37" s="23" t="s">
        <v>40</v>
      </c>
      <c r="D37" s="23"/>
      <c r="E37" s="12"/>
      <c r="F37" s="12"/>
      <c r="G37" s="12"/>
      <c r="H37" s="41"/>
      <c r="I37" s="41"/>
      <c r="J37" s="14" t="s">
        <v>5</v>
      </c>
    </row>
    <row r="38" spans="1:10" x14ac:dyDescent="0.25">
      <c r="A38" s="15">
        <v>3230.1</v>
      </c>
      <c r="B38" s="4"/>
      <c r="C38" s="16" t="s">
        <v>41</v>
      </c>
      <c r="D38" s="16"/>
      <c r="E38" s="18">
        <v>6000</v>
      </c>
      <c r="F38" s="18">
        <v>7697.49</v>
      </c>
      <c r="G38" s="18">
        <f>SUM(E38-F38)</f>
        <v>-1697.4899999999998</v>
      </c>
      <c r="J38" s="5">
        <v>5000</v>
      </c>
    </row>
    <row r="39" spans="1:10" x14ac:dyDescent="0.25">
      <c r="A39" s="15"/>
      <c r="B39" s="4"/>
      <c r="C39" s="20" t="s">
        <v>42</v>
      </c>
      <c r="D39" s="16"/>
      <c r="E39" s="21">
        <f>SUM(E38:E38)</f>
        <v>6000</v>
      </c>
      <c r="F39" s="21">
        <f>SUM(F38:F38)</f>
        <v>7697.49</v>
      </c>
      <c r="G39" s="21">
        <f>SUM(E39-F39)</f>
        <v>-1697.4899999999998</v>
      </c>
      <c r="H39" s="40">
        <f>SUM(F39/E39)</f>
        <v>1.282915</v>
      </c>
      <c r="J39" s="27">
        <f>SUM(J38:J38)</f>
        <v>5000</v>
      </c>
    </row>
    <row r="40" spans="1:10" x14ac:dyDescent="0.25">
      <c r="A40" s="15"/>
      <c r="B40" s="4"/>
      <c r="C40" s="20"/>
      <c r="D40" s="16"/>
      <c r="E40" s="28"/>
      <c r="F40" s="28"/>
      <c r="G40" s="28"/>
      <c r="H40" s="20"/>
      <c r="J40" s="5"/>
    </row>
    <row r="41" spans="1:10" ht="15.75" thickBot="1" x14ac:dyDescent="0.3">
      <c r="A41" s="9">
        <v>3290</v>
      </c>
      <c r="B41" s="10"/>
      <c r="C41" s="23" t="s">
        <v>43</v>
      </c>
      <c r="D41" s="23"/>
      <c r="E41" s="12"/>
      <c r="F41" s="12"/>
      <c r="G41" s="12"/>
      <c r="H41" s="41"/>
      <c r="I41" s="41"/>
      <c r="J41" s="14" t="s">
        <v>5</v>
      </c>
    </row>
    <row r="42" spans="1:10" x14ac:dyDescent="0.25">
      <c r="A42" s="15">
        <v>3290.1</v>
      </c>
      <c r="B42" s="4"/>
      <c r="C42" s="16" t="s">
        <v>44</v>
      </c>
      <c r="D42" s="16"/>
      <c r="E42" s="18">
        <v>500</v>
      </c>
      <c r="F42" s="18">
        <v>661</v>
      </c>
      <c r="G42" s="18">
        <f t="shared" ref="G42:G47" si="0">SUM(E42-F42)</f>
        <v>-161</v>
      </c>
      <c r="J42" s="5">
        <v>500</v>
      </c>
    </row>
    <row r="43" spans="1:10" x14ac:dyDescent="0.25">
      <c r="A43" s="15">
        <v>3290.1010000000001</v>
      </c>
      <c r="B43" s="4"/>
      <c r="C43" s="16" t="s">
        <v>45</v>
      </c>
      <c r="D43" s="16"/>
      <c r="E43" s="18">
        <v>0</v>
      </c>
      <c r="F43" s="18">
        <v>21</v>
      </c>
      <c r="G43" s="18">
        <f t="shared" si="0"/>
        <v>-21</v>
      </c>
      <c r="J43" s="18">
        <v>0</v>
      </c>
    </row>
    <row r="44" spans="1:10" x14ac:dyDescent="0.25">
      <c r="A44" s="15">
        <v>3290.11</v>
      </c>
      <c r="B44" s="4"/>
      <c r="C44" s="16" t="s">
        <v>46</v>
      </c>
      <c r="D44" s="16"/>
      <c r="E44" s="18">
        <v>1000</v>
      </c>
      <c r="F44" s="18">
        <v>2263</v>
      </c>
      <c r="G44" s="18">
        <f t="shared" si="0"/>
        <v>-1263</v>
      </c>
      <c r="J44" s="5">
        <v>500</v>
      </c>
    </row>
    <row r="45" spans="1:10" x14ac:dyDescent="0.25">
      <c r="A45" s="15">
        <v>3290.1149999999998</v>
      </c>
      <c r="B45" s="4"/>
      <c r="C45" s="16" t="s">
        <v>47</v>
      </c>
      <c r="D45" s="16"/>
      <c r="E45" s="18">
        <v>0</v>
      </c>
      <c r="F45" s="18">
        <v>259.04000000000002</v>
      </c>
      <c r="G45" s="18">
        <f t="shared" si="0"/>
        <v>-259.04000000000002</v>
      </c>
      <c r="J45" s="5">
        <v>0</v>
      </c>
    </row>
    <row r="46" spans="1:10" x14ac:dyDescent="0.25">
      <c r="A46" s="15">
        <v>3290.12</v>
      </c>
      <c r="B46" s="4"/>
      <c r="C46" s="16" t="s">
        <v>48</v>
      </c>
      <c r="D46" s="16"/>
      <c r="E46" s="18">
        <v>500</v>
      </c>
      <c r="F46" s="18">
        <v>701</v>
      </c>
      <c r="G46" s="18">
        <f t="shared" si="0"/>
        <v>-201</v>
      </c>
      <c r="J46" s="5">
        <v>900</v>
      </c>
    </row>
    <row r="47" spans="1:10" x14ac:dyDescent="0.25">
      <c r="A47" s="15"/>
      <c r="B47" s="4"/>
      <c r="C47" s="20" t="s">
        <v>49</v>
      </c>
      <c r="D47" s="16"/>
      <c r="E47" s="21">
        <f>SUM(E42:E46)</f>
        <v>2000</v>
      </c>
      <c r="F47" s="21">
        <f>SUM(F42:F46)</f>
        <v>3905.04</v>
      </c>
      <c r="G47" s="21">
        <f t="shared" si="0"/>
        <v>-1905.04</v>
      </c>
      <c r="H47" s="42">
        <f>SUM(F47/E47)</f>
        <v>1.95252</v>
      </c>
      <c r="J47" s="27">
        <f>SUM(J42:J46)</f>
        <v>1900</v>
      </c>
    </row>
    <row r="48" spans="1:10" x14ac:dyDescent="0.25">
      <c r="A48" s="15"/>
      <c r="B48" s="4"/>
      <c r="C48" s="20"/>
      <c r="D48" s="16"/>
      <c r="E48" s="28"/>
      <c r="F48" s="28"/>
      <c r="G48" s="28"/>
      <c r="H48" s="40"/>
      <c r="J48" s="5"/>
    </row>
    <row r="49" spans="1:10" ht="15.75" thickBot="1" x14ac:dyDescent="0.3">
      <c r="A49" s="9">
        <v>3292</v>
      </c>
      <c r="B49" s="10"/>
      <c r="C49" s="23" t="s">
        <v>50</v>
      </c>
      <c r="D49" s="23"/>
      <c r="E49" s="12">
        <v>0</v>
      </c>
      <c r="F49" s="12">
        <v>605</v>
      </c>
      <c r="G49" s="12">
        <f>SUM(E49-F49)</f>
        <v>-605</v>
      </c>
      <c r="H49" s="43">
        <v>1</v>
      </c>
      <c r="I49" s="43"/>
      <c r="J49" s="14">
        <v>0</v>
      </c>
    </row>
    <row r="50" spans="1:10" ht="15.75" thickBot="1" x14ac:dyDescent="0.3">
      <c r="A50" s="44">
        <v>3351</v>
      </c>
      <c r="B50" s="30"/>
      <c r="C50" s="31" t="s">
        <v>51</v>
      </c>
      <c r="D50" s="31"/>
      <c r="E50" s="32">
        <v>0</v>
      </c>
      <c r="F50" s="32">
        <v>0</v>
      </c>
      <c r="G50" s="32">
        <f>SUM(E50-F50)</f>
        <v>0</v>
      </c>
      <c r="H50" s="43">
        <v>0</v>
      </c>
      <c r="I50" s="43"/>
      <c r="J50" s="35">
        <v>0</v>
      </c>
    </row>
    <row r="51" spans="1:10" ht="15.75" thickBot="1" x14ac:dyDescent="0.3">
      <c r="A51" s="44">
        <v>3352</v>
      </c>
      <c r="B51" s="30"/>
      <c r="C51" s="31" t="s">
        <v>52</v>
      </c>
      <c r="D51" s="31"/>
      <c r="E51" s="32">
        <v>30000</v>
      </c>
      <c r="F51" s="32">
        <v>36534.25</v>
      </c>
      <c r="G51" s="32">
        <f t="shared" ref="G51:G71" si="1">SUM(E51-F51)</f>
        <v>-6534.25</v>
      </c>
      <c r="H51" s="43">
        <v>1</v>
      </c>
      <c r="I51" s="43"/>
      <c r="J51" s="45">
        <v>25000</v>
      </c>
    </row>
    <row r="52" spans="1:10" ht="15.75" thickBot="1" x14ac:dyDescent="0.3">
      <c r="A52" s="44">
        <v>3353</v>
      </c>
      <c r="B52" s="30"/>
      <c r="C52" s="31" t="s">
        <v>53</v>
      </c>
      <c r="D52" s="31"/>
      <c r="E52" s="32">
        <v>15000</v>
      </c>
      <c r="F52" s="32">
        <v>33457.86</v>
      </c>
      <c r="G52" s="32">
        <f t="shared" si="1"/>
        <v>-18457.86</v>
      </c>
      <c r="H52" s="43">
        <v>1</v>
      </c>
      <c r="I52" s="43"/>
      <c r="J52" s="46">
        <v>25000</v>
      </c>
    </row>
    <row r="53" spans="1:10" ht="15.75" thickBot="1" x14ac:dyDescent="0.3">
      <c r="A53" s="44">
        <v>3359</v>
      </c>
      <c r="B53" s="29"/>
      <c r="C53" s="31" t="s">
        <v>54</v>
      </c>
      <c r="D53" s="31"/>
      <c r="E53" s="32">
        <v>5000</v>
      </c>
      <c r="F53" s="32">
        <v>2005</v>
      </c>
      <c r="G53" s="32">
        <f t="shared" si="1"/>
        <v>2995</v>
      </c>
      <c r="H53" s="43">
        <v>1</v>
      </c>
      <c r="I53" s="43"/>
      <c r="J53" s="46">
        <v>500</v>
      </c>
    </row>
    <row r="54" spans="1:10" ht="15.75" thickBot="1" x14ac:dyDescent="0.3">
      <c r="A54" s="44">
        <v>3501</v>
      </c>
      <c r="B54" s="29"/>
      <c r="C54" s="31" t="s">
        <v>55</v>
      </c>
      <c r="D54" s="31"/>
      <c r="E54" s="32">
        <v>500</v>
      </c>
      <c r="F54" s="32">
        <v>339.19</v>
      </c>
      <c r="G54" s="32">
        <f t="shared" si="1"/>
        <v>160.81</v>
      </c>
      <c r="H54" s="43">
        <v>1</v>
      </c>
      <c r="I54" s="43"/>
      <c r="J54" s="46">
        <v>300</v>
      </c>
    </row>
    <row r="55" spans="1:10" ht="15.75" thickBot="1" x14ac:dyDescent="0.3">
      <c r="A55" s="44">
        <v>3502</v>
      </c>
      <c r="B55" s="29"/>
      <c r="C55" s="31" t="s">
        <v>56</v>
      </c>
      <c r="D55" s="31"/>
      <c r="E55" s="32">
        <v>750</v>
      </c>
      <c r="F55" s="32">
        <v>4421.4799999999996</v>
      </c>
      <c r="G55" s="32">
        <f t="shared" si="1"/>
        <v>-3671.4799999999996</v>
      </c>
      <c r="H55" s="43">
        <v>1</v>
      </c>
      <c r="I55" s="43"/>
      <c r="J55" s="46">
        <v>3500</v>
      </c>
    </row>
    <row r="56" spans="1:10" ht="15.75" thickBot="1" x14ac:dyDescent="0.3">
      <c r="A56" s="44">
        <v>3503</v>
      </c>
      <c r="B56" s="29"/>
      <c r="C56" s="31" t="s">
        <v>57</v>
      </c>
      <c r="D56" s="31"/>
      <c r="E56" s="32">
        <v>0</v>
      </c>
      <c r="F56" s="32">
        <v>0</v>
      </c>
      <c r="G56" s="32">
        <f t="shared" si="1"/>
        <v>0</v>
      </c>
      <c r="H56" s="43">
        <v>0</v>
      </c>
      <c r="I56" s="43"/>
      <c r="J56" s="35">
        <v>0</v>
      </c>
    </row>
    <row r="57" spans="1:10" ht="15.75" thickBot="1" x14ac:dyDescent="0.3">
      <c r="A57" s="44">
        <v>3508</v>
      </c>
      <c r="B57" s="29"/>
      <c r="C57" s="31" t="s">
        <v>58</v>
      </c>
      <c r="D57" s="31"/>
      <c r="E57" s="32">
        <v>0</v>
      </c>
      <c r="F57" s="32">
        <v>0</v>
      </c>
      <c r="G57" s="32">
        <f t="shared" si="1"/>
        <v>0</v>
      </c>
      <c r="H57" s="43">
        <v>1</v>
      </c>
      <c r="I57" s="43"/>
      <c r="J57" s="47">
        <v>0</v>
      </c>
    </row>
    <row r="58" spans="1:10" x14ac:dyDescent="0.25">
      <c r="A58" s="48">
        <v>3509</v>
      </c>
      <c r="B58" s="49"/>
      <c r="C58" s="50" t="s">
        <v>59</v>
      </c>
      <c r="D58" s="50"/>
      <c r="E58" s="51">
        <v>0</v>
      </c>
      <c r="F58" s="51">
        <v>600</v>
      </c>
      <c r="G58" s="28">
        <f t="shared" si="1"/>
        <v>-600</v>
      </c>
      <c r="H58" s="52">
        <v>1</v>
      </c>
      <c r="I58" s="52"/>
      <c r="J58" s="53">
        <v>5000</v>
      </c>
    </row>
    <row r="59" spans="1:10" ht="15.75" thickBot="1" x14ac:dyDescent="0.3">
      <c r="A59" s="54"/>
      <c r="B59" s="55"/>
      <c r="C59" s="20"/>
      <c r="D59" s="20"/>
      <c r="E59" s="28"/>
      <c r="F59" s="28"/>
      <c r="G59" s="28"/>
      <c r="H59" s="52"/>
      <c r="I59" s="52"/>
      <c r="J59" s="53"/>
    </row>
    <row r="60" spans="1:10" ht="15.75" thickBot="1" x14ac:dyDescent="0.3">
      <c r="A60" s="44">
        <v>3915</v>
      </c>
      <c r="B60" s="30"/>
      <c r="C60" s="31" t="s">
        <v>60</v>
      </c>
      <c r="D60" s="31"/>
      <c r="E60" s="32"/>
      <c r="F60" s="32"/>
      <c r="G60" s="32"/>
      <c r="H60" s="56"/>
      <c r="I60" s="56"/>
      <c r="J60" s="35" t="s">
        <v>5</v>
      </c>
    </row>
    <row r="61" spans="1:10" x14ac:dyDescent="0.25">
      <c r="A61" s="15">
        <v>3915.4</v>
      </c>
      <c r="B61" s="4"/>
      <c r="C61" s="16" t="s">
        <v>61</v>
      </c>
      <c r="D61" s="16"/>
      <c r="E61" s="18">
        <v>80000</v>
      </c>
      <c r="F61" s="18">
        <v>0</v>
      </c>
      <c r="G61" s="18">
        <f>E61-F61</f>
        <v>80000</v>
      </c>
      <c r="H61" s="57">
        <f>SUM(G61/E61)</f>
        <v>1</v>
      </c>
      <c r="I61" s="58" t="s">
        <v>62</v>
      </c>
      <c r="J61" s="5">
        <v>170000</v>
      </c>
    </row>
    <row r="62" spans="1:10" x14ac:dyDescent="0.25">
      <c r="A62" s="15"/>
      <c r="B62" s="4"/>
      <c r="C62" s="16" t="s">
        <v>63</v>
      </c>
      <c r="D62" s="16"/>
      <c r="E62" s="18">
        <v>16750</v>
      </c>
      <c r="F62" s="18">
        <v>16750</v>
      </c>
      <c r="G62" s="18">
        <f>E62-F62</f>
        <v>0</v>
      </c>
      <c r="H62" s="57"/>
      <c r="I62" s="58" t="s">
        <v>5</v>
      </c>
      <c r="J62" s="5">
        <v>0</v>
      </c>
    </row>
    <row r="63" spans="1:10" x14ac:dyDescent="0.25">
      <c r="A63" s="15">
        <v>3915.5</v>
      </c>
      <c r="B63" s="4"/>
      <c r="C63" s="16" t="s">
        <v>64</v>
      </c>
      <c r="D63" s="16"/>
      <c r="E63" s="18">
        <v>0</v>
      </c>
      <c r="F63" s="18">
        <v>0</v>
      </c>
      <c r="G63" s="18">
        <f t="shared" si="1"/>
        <v>0</v>
      </c>
      <c r="H63" s="57">
        <v>1</v>
      </c>
      <c r="I63" s="58" t="s">
        <v>65</v>
      </c>
      <c r="J63" s="5">
        <v>2564</v>
      </c>
    </row>
    <row r="64" spans="1:10" x14ac:dyDescent="0.25">
      <c r="A64" s="15"/>
      <c r="B64" s="4"/>
      <c r="C64" s="16" t="s">
        <v>66</v>
      </c>
      <c r="D64" s="16"/>
      <c r="E64" s="18"/>
      <c r="F64" s="18"/>
      <c r="G64" s="18"/>
      <c r="H64" s="57"/>
      <c r="I64" s="58" t="s">
        <v>67</v>
      </c>
      <c r="J64" s="59">
        <v>3000</v>
      </c>
    </row>
    <row r="65" spans="1:10" x14ac:dyDescent="0.25">
      <c r="A65" s="15"/>
      <c r="B65" s="4"/>
      <c r="C65" s="20" t="s">
        <v>68</v>
      </c>
      <c r="D65" s="16"/>
      <c r="E65" s="18"/>
      <c r="F65" s="18"/>
      <c r="G65" s="18"/>
      <c r="H65" s="57"/>
      <c r="I65" s="58"/>
      <c r="J65" s="53">
        <f>SUM(J61:J64)</f>
        <v>175564</v>
      </c>
    </row>
    <row r="66" spans="1:10" x14ac:dyDescent="0.25">
      <c r="A66" s="15"/>
      <c r="B66" s="4"/>
      <c r="C66" s="16"/>
      <c r="D66" s="16"/>
      <c r="E66" s="18"/>
      <c r="F66" s="18"/>
      <c r="G66" s="18"/>
      <c r="H66" s="57"/>
      <c r="I66" s="58"/>
      <c r="J66" s="5"/>
    </row>
    <row r="67" spans="1:10" x14ac:dyDescent="0.25">
      <c r="A67" s="6">
        <v>3916</v>
      </c>
      <c r="B67" s="4"/>
      <c r="C67" s="20" t="s">
        <v>69</v>
      </c>
      <c r="D67" s="16"/>
      <c r="E67" s="18"/>
      <c r="F67" s="18"/>
      <c r="G67" s="18"/>
      <c r="H67" s="57"/>
      <c r="I67" s="58"/>
      <c r="J67" s="5"/>
    </row>
    <row r="68" spans="1:10" x14ac:dyDescent="0.25">
      <c r="A68" s="15"/>
      <c r="B68" s="4"/>
      <c r="C68" s="16" t="s">
        <v>70</v>
      </c>
      <c r="D68" s="16"/>
      <c r="E68" s="18">
        <v>0</v>
      </c>
      <c r="F68" s="18">
        <v>0</v>
      </c>
      <c r="G68" s="18">
        <v>0</v>
      </c>
      <c r="H68" s="57"/>
      <c r="I68" s="58"/>
      <c r="J68" s="5">
        <v>22000</v>
      </c>
    </row>
    <row r="69" spans="1:10" x14ac:dyDescent="0.25">
      <c r="A69" s="15"/>
      <c r="B69" s="4"/>
      <c r="C69" s="16" t="s">
        <v>71</v>
      </c>
      <c r="D69" s="16"/>
      <c r="E69" s="18">
        <v>0</v>
      </c>
      <c r="F69" s="18">
        <v>0</v>
      </c>
      <c r="G69" s="18">
        <v>0</v>
      </c>
      <c r="H69" s="57"/>
      <c r="I69" s="58"/>
      <c r="J69" s="5">
        <v>60000</v>
      </c>
    </row>
    <row r="70" spans="1:10" x14ac:dyDescent="0.25">
      <c r="A70" s="15"/>
      <c r="B70" s="4"/>
      <c r="C70" s="16" t="s">
        <v>72</v>
      </c>
      <c r="D70" s="16"/>
      <c r="E70" s="18"/>
      <c r="F70" s="18"/>
      <c r="G70" s="18"/>
      <c r="H70" s="57"/>
      <c r="I70" s="58"/>
      <c r="J70" s="5">
        <v>4000</v>
      </c>
    </row>
    <row r="71" spans="1:10" x14ac:dyDescent="0.25">
      <c r="A71" s="15"/>
      <c r="B71" s="4"/>
      <c r="C71" s="20" t="s">
        <v>73</v>
      </c>
      <c r="D71" s="16"/>
      <c r="E71" s="21">
        <f>SUM(E61:E69)</f>
        <v>96750</v>
      </c>
      <c r="F71" s="21">
        <f>SUM(F61:F69)</f>
        <v>16750</v>
      </c>
      <c r="G71" s="21">
        <f t="shared" si="1"/>
        <v>80000</v>
      </c>
      <c r="H71" s="26">
        <v>1</v>
      </c>
      <c r="I71" s="57"/>
      <c r="J71" s="27">
        <f>SUM(J68:J70)</f>
        <v>86000</v>
      </c>
    </row>
    <row r="72" spans="1:10" x14ac:dyDescent="0.25">
      <c r="A72" s="15"/>
      <c r="B72" s="4"/>
      <c r="C72" s="20"/>
      <c r="D72" s="16"/>
      <c r="E72" s="28"/>
      <c r="F72" s="28"/>
      <c r="G72" s="28"/>
      <c r="H72" s="26"/>
      <c r="I72" s="57"/>
      <c r="J72" s="60"/>
    </row>
    <row r="73" spans="1:10" x14ac:dyDescent="0.25">
      <c r="A73" s="15"/>
      <c r="B73" s="4"/>
      <c r="C73" s="20" t="s">
        <v>74</v>
      </c>
      <c r="D73" s="16"/>
      <c r="E73" s="28"/>
      <c r="F73" s="28"/>
      <c r="G73" s="28"/>
      <c r="H73" s="26"/>
      <c r="I73" s="57"/>
      <c r="J73" s="53"/>
    </row>
    <row r="74" spans="1:10" x14ac:dyDescent="0.25">
      <c r="A74" s="15" t="s">
        <v>5</v>
      </c>
      <c r="B74" s="4"/>
      <c r="C74" s="16" t="s">
        <v>75</v>
      </c>
      <c r="D74" s="16"/>
      <c r="E74" s="18">
        <v>5000</v>
      </c>
      <c r="F74" s="18">
        <v>1000</v>
      </c>
      <c r="G74" s="28"/>
      <c r="H74" s="26"/>
      <c r="I74" s="57"/>
      <c r="J74" s="22">
        <v>0</v>
      </c>
    </row>
    <row r="75" spans="1:10" ht="33.75" customHeight="1" x14ac:dyDescent="0.25">
      <c r="A75" s="15"/>
      <c r="B75" s="4"/>
      <c r="C75" s="149" t="s">
        <v>76</v>
      </c>
      <c r="D75" s="149"/>
      <c r="E75" s="18">
        <v>0</v>
      </c>
      <c r="F75" s="18">
        <v>345</v>
      </c>
      <c r="G75" s="18">
        <f>E75-F75</f>
        <v>-345</v>
      </c>
      <c r="H75" s="57"/>
      <c r="I75" s="57"/>
      <c r="J75" s="5">
        <v>0</v>
      </c>
    </row>
    <row r="76" spans="1:10" x14ac:dyDescent="0.25">
      <c r="A76" s="15"/>
      <c r="B76" s="4"/>
      <c r="C76" s="20" t="s">
        <v>77</v>
      </c>
      <c r="D76" s="16"/>
      <c r="E76" s="21">
        <f>SUM(E74:E75)</f>
        <v>5000</v>
      </c>
      <c r="F76" s="21">
        <f>SUM(F74:F75)</f>
        <v>1345</v>
      </c>
      <c r="G76" s="21">
        <f>E76-F76</f>
        <v>3655</v>
      </c>
      <c r="H76" s="57"/>
      <c r="I76" s="57"/>
      <c r="J76" s="27">
        <f>SUM(J74:J75)</f>
        <v>0</v>
      </c>
    </row>
    <row r="77" spans="1:10" x14ac:dyDescent="0.25">
      <c r="A77" s="15"/>
      <c r="B77" s="4"/>
      <c r="C77" s="16"/>
      <c r="D77" s="16"/>
      <c r="E77" s="18"/>
      <c r="F77" s="18"/>
      <c r="G77" s="18"/>
      <c r="H77" s="57"/>
      <c r="I77" s="57"/>
      <c r="J77" s="5"/>
    </row>
    <row r="78" spans="1:10" ht="15.75" thickBot="1" x14ac:dyDescent="0.3">
      <c r="A78" s="4"/>
      <c r="B78" s="4"/>
      <c r="C78" s="61" t="s">
        <v>78</v>
      </c>
      <c r="D78" s="61"/>
      <c r="E78" s="62">
        <f>SUM(E76,E71,E58,E57,E56,E55,E54,E53,E52,E51,E50,E49,E47,E39,E35,E31,E24,E22,E18,E14)</f>
        <v>329000</v>
      </c>
      <c r="F78" s="62">
        <f xml:space="preserve"> SUM(F71,F58,F57,F56,F55,F54,F53,F52,F51,F50,F49,F47,F39,F35,F31,F24,F22,F18,F14, F76)</f>
        <v>2374725.92</v>
      </c>
      <c r="G78" s="62">
        <f xml:space="preserve"> SUM(G71,G58,G57,G56,G55,G54,G53,G52,G51,G50,G49,G47,G39,G35,G31,G24,G22,G18,G14, G76)</f>
        <v>-2045725.92</v>
      </c>
      <c r="H78" s="63" t="s">
        <v>5</v>
      </c>
      <c r="I78" s="63" t="s">
        <v>5</v>
      </c>
      <c r="J78" s="62">
        <f>SUM(J76,J71, J65,J58,J57,J56,J55,J54,J53,J52,J51,J50,J49,J47,J39,J35,J31,J24,J22,J18,J14)</f>
        <v>564764</v>
      </c>
    </row>
    <row r="79" spans="1:10" ht="15.75" thickTop="1" x14ac:dyDescent="0.25">
      <c r="A79" s="4"/>
      <c r="B79" s="4"/>
      <c r="C79" s="4"/>
      <c r="D79" s="4"/>
      <c r="E79" s="4"/>
      <c r="F79" s="4"/>
      <c r="G79" s="4"/>
      <c r="J79" s="5"/>
    </row>
    <row r="80" spans="1:10" ht="15.75" x14ac:dyDescent="0.25">
      <c r="C80" s="8" t="s">
        <v>79</v>
      </c>
      <c r="D80" s="8"/>
      <c r="J80" s="5"/>
    </row>
    <row r="81" spans="1:10" ht="15.75" x14ac:dyDescent="0.25">
      <c r="C81" s="64" t="s">
        <v>80</v>
      </c>
      <c r="D81" s="64"/>
      <c r="J81" s="5"/>
    </row>
    <row r="82" spans="1:10" ht="15.75" thickBot="1" x14ac:dyDescent="0.3">
      <c r="A82" s="9">
        <v>4130</v>
      </c>
      <c r="B82" s="65"/>
      <c r="C82" s="23" t="s">
        <v>81</v>
      </c>
      <c r="D82" s="23"/>
      <c r="E82" s="45"/>
      <c r="F82" s="45"/>
      <c r="G82" s="45"/>
      <c r="H82" s="41"/>
      <c r="I82" s="41"/>
      <c r="J82" s="14" t="s">
        <v>5</v>
      </c>
    </row>
    <row r="83" spans="1:10" x14ac:dyDescent="0.25">
      <c r="A83" s="66">
        <v>4130.1009999999997</v>
      </c>
      <c r="C83" t="s">
        <v>82</v>
      </c>
      <c r="E83" s="5">
        <v>15000</v>
      </c>
      <c r="F83" s="5">
        <v>15000</v>
      </c>
      <c r="G83" s="22">
        <f>SUM(E83-F83)</f>
        <v>0</v>
      </c>
      <c r="H83" s="67">
        <f>SUM(G83/E83)</f>
        <v>0</v>
      </c>
      <c r="I83" s="67"/>
      <c r="J83" s="5">
        <v>15000</v>
      </c>
    </row>
    <row r="84" spans="1:10" x14ac:dyDescent="0.25">
      <c r="A84" s="66">
        <v>4130.1019999999999</v>
      </c>
      <c r="C84" t="s">
        <v>83</v>
      </c>
      <c r="E84" s="5">
        <v>7750</v>
      </c>
      <c r="F84" s="5">
        <v>8052.45</v>
      </c>
      <c r="G84" s="22">
        <f t="shared" ref="G84:G93" si="2">SUM(E84-F84)</f>
        <v>-302.44999999999982</v>
      </c>
      <c r="H84" s="67">
        <f t="shared" ref="H84:H91" si="3">SUM(G84/E84)</f>
        <v>-3.9025806451612882E-2</v>
      </c>
      <c r="I84" s="67"/>
      <c r="J84" s="5">
        <v>9200</v>
      </c>
    </row>
    <row r="85" spans="1:10" x14ac:dyDescent="0.25">
      <c r="A85" s="66">
        <v>4130.2</v>
      </c>
      <c r="C85" t="s">
        <v>84</v>
      </c>
      <c r="E85" s="5">
        <v>200</v>
      </c>
      <c r="F85" s="5">
        <v>158.57</v>
      </c>
      <c r="G85" s="22">
        <f t="shared" si="2"/>
        <v>41.430000000000007</v>
      </c>
      <c r="H85" s="67">
        <f t="shared" si="3"/>
        <v>0.20715000000000003</v>
      </c>
      <c r="I85" s="67"/>
      <c r="J85" s="5">
        <v>200</v>
      </c>
    </row>
    <row r="86" spans="1:10" x14ac:dyDescent="0.25">
      <c r="A86" s="66">
        <v>4130.2030000000004</v>
      </c>
      <c r="C86" t="s">
        <v>85</v>
      </c>
      <c r="E86" s="5">
        <v>1050</v>
      </c>
      <c r="F86" s="5">
        <v>1050</v>
      </c>
      <c r="G86" s="22">
        <f t="shared" si="2"/>
        <v>0</v>
      </c>
      <c r="H86" s="67">
        <v>0</v>
      </c>
      <c r="I86" s="67"/>
      <c r="J86" s="5">
        <v>1071</v>
      </c>
    </row>
    <row r="87" spans="1:10" x14ac:dyDescent="0.25">
      <c r="A87" s="66">
        <v>4130.2049999999999</v>
      </c>
      <c r="C87" t="s">
        <v>86</v>
      </c>
      <c r="E87" s="5">
        <v>200</v>
      </c>
      <c r="F87" s="5">
        <v>258.82</v>
      </c>
      <c r="G87" s="22">
        <f t="shared" si="2"/>
        <v>-58.819999999999993</v>
      </c>
      <c r="H87" s="67">
        <f t="shared" si="3"/>
        <v>-0.29409999999999997</v>
      </c>
      <c r="I87" s="67"/>
      <c r="J87" s="5">
        <v>200</v>
      </c>
    </row>
    <row r="88" spans="1:10" x14ac:dyDescent="0.25">
      <c r="A88" s="66">
        <v>4130.21</v>
      </c>
      <c r="C88" t="s">
        <v>87</v>
      </c>
      <c r="E88" s="5">
        <v>1200</v>
      </c>
      <c r="F88" s="5">
        <v>705.47</v>
      </c>
      <c r="G88" s="22">
        <f t="shared" si="2"/>
        <v>494.53</v>
      </c>
      <c r="H88" s="67">
        <f t="shared" si="3"/>
        <v>0.4121083333333333</v>
      </c>
      <c r="I88" s="67"/>
      <c r="J88" s="5">
        <v>1000</v>
      </c>
    </row>
    <row r="89" spans="1:10" x14ac:dyDescent="0.25">
      <c r="A89" s="66">
        <v>4130.3</v>
      </c>
      <c r="C89" t="s">
        <v>88</v>
      </c>
      <c r="E89" s="5">
        <v>300</v>
      </c>
      <c r="F89" s="5">
        <v>408.02</v>
      </c>
      <c r="G89" s="22">
        <f t="shared" si="2"/>
        <v>-108.01999999999998</v>
      </c>
      <c r="H89" s="67">
        <f t="shared" si="3"/>
        <v>-0.36006666666666659</v>
      </c>
      <c r="I89" s="67"/>
      <c r="J89" s="5">
        <v>300</v>
      </c>
    </row>
    <row r="90" spans="1:10" x14ac:dyDescent="0.25">
      <c r="A90" s="66">
        <v>4130.8</v>
      </c>
      <c r="C90" t="s">
        <v>89</v>
      </c>
      <c r="E90" s="5">
        <v>800</v>
      </c>
      <c r="F90" s="5">
        <v>685.83</v>
      </c>
      <c r="G90" s="22">
        <f t="shared" si="2"/>
        <v>114.16999999999996</v>
      </c>
      <c r="H90" s="67">
        <f t="shared" si="3"/>
        <v>0.14271249999999994</v>
      </c>
      <c r="I90" s="67"/>
      <c r="J90" s="5">
        <v>800</v>
      </c>
    </row>
    <row r="91" spans="1:10" x14ac:dyDescent="0.25">
      <c r="A91" s="66">
        <v>4130.3500000000004</v>
      </c>
      <c r="C91" t="s">
        <v>90</v>
      </c>
      <c r="E91" s="5">
        <v>2500</v>
      </c>
      <c r="F91" s="5">
        <v>2083.94</v>
      </c>
      <c r="G91" s="22">
        <f>SUM(E91-F91)</f>
        <v>416.05999999999995</v>
      </c>
      <c r="H91" s="67">
        <f t="shared" si="3"/>
        <v>0.16642399999999999</v>
      </c>
      <c r="I91" s="67"/>
      <c r="J91" s="5">
        <v>2500</v>
      </c>
    </row>
    <row r="92" spans="1:10" x14ac:dyDescent="0.25">
      <c r="A92" s="66">
        <v>4130.3999999999996</v>
      </c>
      <c r="C92" t="s">
        <v>91</v>
      </c>
      <c r="E92" s="5">
        <v>1</v>
      </c>
      <c r="F92" s="5">
        <v>0</v>
      </c>
      <c r="G92" s="22">
        <f t="shared" si="2"/>
        <v>1</v>
      </c>
      <c r="H92" s="67">
        <v>0</v>
      </c>
      <c r="I92" s="67"/>
      <c r="J92" s="5">
        <v>1</v>
      </c>
    </row>
    <row r="93" spans="1:10" x14ac:dyDescent="0.25">
      <c r="A93" s="66"/>
      <c r="C93" t="s">
        <v>92</v>
      </c>
      <c r="E93" s="5">
        <v>5000</v>
      </c>
      <c r="F93" s="5">
        <v>0</v>
      </c>
      <c r="G93" s="22">
        <f t="shared" si="2"/>
        <v>5000</v>
      </c>
      <c r="H93" s="67"/>
      <c r="I93" s="67"/>
      <c r="J93" s="5">
        <v>5000</v>
      </c>
    </row>
    <row r="94" spans="1:10" ht="15.75" thickBot="1" x14ac:dyDescent="0.3">
      <c r="A94" s="66"/>
      <c r="C94" s="68" t="s">
        <v>93</v>
      </c>
      <c r="D94" s="69"/>
      <c r="E94" s="70">
        <f>SUM(E83:E93)</f>
        <v>34001</v>
      </c>
      <c r="F94" s="70">
        <f>SUM(F83:F92)</f>
        <v>28403.100000000002</v>
      </c>
      <c r="G94" s="70">
        <f>SUM(G83:G93)</f>
        <v>5597.9</v>
      </c>
      <c r="H94" s="71"/>
      <c r="I94" s="72"/>
      <c r="J94" s="70">
        <f>SUM(J83:J93)</f>
        <v>35272</v>
      </c>
    </row>
    <row r="95" spans="1:10" x14ac:dyDescent="0.25">
      <c r="A95" s="66"/>
      <c r="E95" s="5"/>
      <c r="F95" s="5"/>
      <c r="G95" s="22"/>
      <c r="H95" s="67"/>
      <c r="I95" s="67"/>
      <c r="J95" s="5"/>
    </row>
    <row r="96" spans="1:10" ht="15.75" thickBot="1" x14ac:dyDescent="0.3">
      <c r="A96" s="73" t="s">
        <v>94</v>
      </c>
      <c r="B96" s="13"/>
      <c r="C96" s="23" t="s">
        <v>95</v>
      </c>
      <c r="D96" s="23"/>
      <c r="E96" s="14"/>
      <c r="F96" s="14"/>
      <c r="G96" s="14"/>
      <c r="H96" s="74"/>
      <c r="I96" s="74"/>
      <c r="J96" s="14" t="s">
        <v>5</v>
      </c>
    </row>
    <row r="97" spans="1:10" ht="15.75" thickBot="1" x14ac:dyDescent="0.3">
      <c r="A97" s="75">
        <v>4140</v>
      </c>
      <c r="B97" s="76"/>
      <c r="C97" s="76" t="s">
        <v>96</v>
      </c>
      <c r="D97" s="76"/>
      <c r="E97" s="77"/>
      <c r="F97" s="77"/>
      <c r="G97" s="77"/>
      <c r="H97" s="78"/>
      <c r="I97" s="78"/>
      <c r="J97" s="77" t="s">
        <v>5</v>
      </c>
    </row>
    <row r="98" spans="1:10" x14ac:dyDescent="0.25">
      <c r="A98" s="66">
        <v>4140.1009999999997</v>
      </c>
      <c r="C98" t="s">
        <v>97</v>
      </c>
      <c r="E98" s="5">
        <v>14000</v>
      </c>
      <c r="F98" s="5">
        <v>14000</v>
      </c>
      <c r="G98" s="22">
        <f t="shared" ref="G98:G104" si="4">SUM(E98-F98)</f>
        <v>0</v>
      </c>
      <c r="H98" s="67">
        <f t="shared" ref="H98:H104" si="5">SUM(G98/E98)</f>
        <v>0</v>
      </c>
      <c r="I98" s="79" t="s">
        <v>5</v>
      </c>
      <c r="J98" s="5">
        <v>14000</v>
      </c>
    </row>
    <row r="99" spans="1:10" x14ac:dyDescent="0.25">
      <c r="A99" s="66">
        <v>4140.1019999999999</v>
      </c>
      <c r="C99" t="s">
        <v>98</v>
      </c>
      <c r="E99" s="5">
        <v>1800</v>
      </c>
      <c r="F99" s="5">
        <v>1755</v>
      </c>
      <c r="G99" s="22">
        <f t="shared" si="4"/>
        <v>45</v>
      </c>
      <c r="H99" s="67">
        <f t="shared" si="5"/>
        <v>2.5000000000000001E-2</v>
      </c>
      <c r="I99" s="67"/>
      <c r="J99" s="5">
        <v>1950</v>
      </c>
    </row>
    <row r="100" spans="1:10" x14ac:dyDescent="0.25">
      <c r="A100" s="66">
        <v>4140.2</v>
      </c>
      <c r="C100" t="s">
        <v>99</v>
      </c>
      <c r="E100" s="5">
        <v>765</v>
      </c>
      <c r="F100" s="5">
        <v>721.55</v>
      </c>
      <c r="G100" s="22">
        <f t="shared" si="4"/>
        <v>43.450000000000045</v>
      </c>
      <c r="H100" s="67">
        <f t="shared" si="5"/>
        <v>5.6797385620915089E-2</v>
      </c>
      <c r="I100" s="67"/>
      <c r="J100" s="5">
        <v>450</v>
      </c>
    </row>
    <row r="101" spans="1:10" x14ac:dyDescent="0.25">
      <c r="A101" s="66">
        <v>4140.21</v>
      </c>
      <c r="C101" t="s">
        <v>100</v>
      </c>
      <c r="E101" s="5">
        <v>325</v>
      </c>
      <c r="F101" s="5">
        <v>291</v>
      </c>
      <c r="G101" s="22">
        <f t="shared" si="4"/>
        <v>34</v>
      </c>
      <c r="H101" s="67">
        <f t="shared" si="5"/>
        <v>0.10461538461538461</v>
      </c>
      <c r="I101" s="67"/>
      <c r="J101" s="5">
        <v>297</v>
      </c>
    </row>
    <row r="102" spans="1:10" x14ac:dyDescent="0.25">
      <c r="A102" s="66">
        <v>4140.2700000000004</v>
      </c>
      <c r="C102" t="s">
        <v>101</v>
      </c>
      <c r="E102" s="5">
        <v>250</v>
      </c>
      <c r="F102" s="5">
        <v>85.1</v>
      </c>
      <c r="G102" s="22">
        <f t="shared" si="4"/>
        <v>164.9</v>
      </c>
      <c r="H102" s="67">
        <f t="shared" si="5"/>
        <v>0.65960000000000008</v>
      </c>
      <c r="I102" s="67"/>
      <c r="J102" s="5">
        <v>200</v>
      </c>
    </row>
    <row r="103" spans="1:10" x14ac:dyDescent="0.25">
      <c r="A103" s="66">
        <v>4140.3100000000004</v>
      </c>
      <c r="C103" t="s">
        <v>102</v>
      </c>
      <c r="E103" s="5">
        <v>1000</v>
      </c>
      <c r="F103" s="5">
        <v>556</v>
      </c>
      <c r="G103" s="22">
        <f t="shared" si="4"/>
        <v>444</v>
      </c>
      <c r="H103" s="67">
        <f t="shared" si="5"/>
        <v>0.44400000000000001</v>
      </c>
      <c r="I103" s="67"/>
      <c r="J103" s="5">
        <v>1000</v>
      </c>
    </row>
    <row r="104" spans="1:10" x14ac:dyDescent="0.25">
      <c r="A104" s="66">
        <v>4140.3500000000004</v>
      </c>
      <c r="C104" t="s">
        <v>103</v>
      </c>
      <c r="E104" s="5">
        <v>500</v>
      </c>
      <c r="F104" s="5">
        <v>920</v>
      </c>
      <c r="G104" s="22">
        <f t="shared" si="4"/>
        <v>-420</v>
      </c>
      <c r="H104" s="67">
        <f t="shared" si="5"/>
        <v>-0.84</v>
      </c>
      <c r="I104" s="67"/>
      <c r="J104" s="5">
        <v>500</v>
      </c>
    </row>
    <row r="105" spans="1:10" x14ac:dyDescent="0.25">
      <c r="A105" s="66"/>
      <c r="C105" s="80" t="s">
        <v>104</v>
      </c>
      <c r="E105" s="27">
        <f>SUM(E98:E104)</f>
        <v>18640</v>
      </c>
      <c r="F105" s="27">
        <f>SUM(F98:F104)</f>
        <v>18328.649999999998</v>
      </c>
      <c r="G105" s="27">
        <f>SUM(G98:G104)</f>
        <v>311.35000000000002</v>
      </c>
      <c r="H105" s="53" t="s">
        <v>5</v>
      </c>
      <c r="I105" s="67"/>
      <c r="J105" s="27">
        <f>SUM(J98:J104)</f>
        <v>18397</v>
      </c>
    </row>
    <row r="106" spans="1:10" ht="15.75" thickBot="1" x14ac:dyDescent="0.3">
      <c r="A106" s="81">
        <v>4141</v>
      </c>
      <c r="B106" s="82"/>
      <c r="C106" s="24" t="s">
        <v>105</v>
      </c>
      <c r="D106" s="82"/>
      <c r="E106" s="83"/>
      <c r="F106" s="83"/>
      <c r="G106" s="83"/>
      <c r="H106" s="74"/>
      <c r="I106" s="74"/>
      <c r="J106" s="83" t="s">
        <v>5</v>
      </c>
    </row>
    <row r="107" spans="1:10" x14ac:dyDescent="0.25">
      <c r="A107" s="66">
        <v>4141.1009999999997</v>
      </c>
      <c r="C107" t="s">
        <v>106</v>
      </c>
      <c r="E107" s="5">
        <v>2250</v>
      </c>
      <c r="F107" s="5">
        <v>2262</v>
      </c>
      <c r="G107" s="5">
        <f>SUM(E107-F107)</f>
        <v>-12</v>
      </c>
      <c r="H107" s="67">
        <f>SUM(G107/E107)</f>
        <v>-5.3333333333333332E-3</v>
      </c>
      <c r="I107" s="84" t="s">
        <v>107</v>
      </c>
      <c r="J107" s="5">
        <v>2050</v>
      </c>
    </row>
    <row r="108" spans="1:10" x14ac:dyDescent="0.25">
      <c r="A108" s="66">
        <v>4141.2</v>
      </c>
      <c r="C108" t="s">
        <v>99</v>
      </c>
      <c r="E108" s="5">
        <v>275</v>
      </c>
      <c r="F108" s="5">
        <v>16.93</v>
      </c>
      <c r="G108" s="5">
        <f>SUM(E108-F108)</f>
        <v>258.07</v>
      </c>
      <c r="H108" s="67">
        <f>SUM(G108/E108)</f>
        <v>0.93843636363636362</v>
      </c>
      <c r="I108" s="67"/>
      <c r="J108" s="5">
        <v>50</v>
      </c>
    </row>
    <row r="109" spans="1:10" x14ac:dyDescent="0.25">
      <c r="A109" s="66">
        <v>4141.2700000000004</v>
      </c>
      <c r="C109" t="s">
        <v>101</v>
      </c>
      <c r="E109" s="5">
        <v>200</v>
      </c>
      <c r="F109" s="5">
        <v>10.119999999999999</v>
      </c>
      <c r="G109" s="5">
        <f>SUM(E109-F109)</f>
        <v>189.88</v>
      </c>
      <c r="H109" s="67">
        <f>SUM(G109/E109)</f>
        <v>0.94940000000000002</v>
      </c>
      <c r="I109" s="67"/>
      <c r="J109" s="5">
        <v>50</v>
      </c>
    </row>
    <row r="110" spans="1:10" x14ac:dyDescent="0.25">
      <c r="A110" s="66">
        <v>4141.3</v>
      </c>
      <c r="C110" t="s">
        <v>88</v>
      </c>
      <c r="E110" s="5">
        <v>400</v>
      </c>
      <c r="F110" s="5">
        <v>493</v>
      </c>
      <c r="G110" s="5">
        <f>SUM(E110-F110)</f>
        <v>-93</v>
      </c>
      <c r="H110" s="67">
        <f>SUM(G110/E110)</f>
        <v>-0.23250000000000001</v>
      </c>
      <c r="I110" s="67"/>
      <c r="J110" s="5">
        <v>240</v>
      </c>
    </row>
    <row r="111" spans="1:10" x14ac:dyDescent="0.25">
      <c r="A111" s="66"/>
      <c r="C111" s="80" t="s">
        <v>108</v>
      </c>
      <c r="E111" s="27">
        <f>SUM(E107:E110)</f>
        <v>3125</v>
      </c>
      <c r="F111" s="27">
        <f>SUM(F107:F110)</f>
        <v>2782.0499999999997</v>
      </c>
      <c r="G111" s="27">
        <f>SUM(G107:G110)</f>
        <v>342.95</v>
      </c>
      <c r="H111" s="53" t="s">
        <v>5</v>
      </c>
      <c r="I111" s="67"/>
      <c r="J111" s="27">
        <f>SUM(J107:J110)</f>
        <v>2390</v>
      </c>
    </row>
    <row r="112" spans="1:10" x14ac:dyDescent="0.25">
      <c r="A112" s="66"/>
      <c r="C112" s="80"/>
      <c r="E112" s="53"/>
      <c r="F112" s="53"/>
      <c r="G112" s="53"/>
      <c r="H112" s="53"/>
      <c r="I112" s="67"/>
      <c r="J112" s="53"/>
    </row>
    <row r="113" spans="1:10" ht="15.75" thickBot="1" x14ac:dyDescent="0.3">
      <c r="A113" s="81">
        <v>4142</v>
      </c>
      <c r="B113" s="82"/>
      <c r="C113" s="24" t="s">
        <v>109</v>
      </c>
      <c r="D113" s="82"/>
      <c r="E113" s="83"/>
      <c r="F113" s="83"/>
      <c r="G113" s="83"/>
      <c r="H113" s="85"/>
      <c r="I113" s="85"/>
      <c r="J113" s="83" t="s">
        <v>5</v>
      </c>
    </row>
    <row r="114" spans="1:10" x14ac:dyDescent="0.25">
      <c r="A114" s="66">
        <v>4142.1009999999997</v>
      </c>
      <c r="C114" t="s">
        <v>110</v>
      </c>
      <c r="E114" s="5">
        <v>1637</v>
      </c>
      <c r="F114" s="5">
        <v>1779</v>
      </c>
      <c r="G114" s="5">
        <f>SUM(E114-F114)</f>
        <v>-142</v>
      </c>
      <c r="H114" s="67">
        <f>SUM(G114/E114)</f>
        <v>-8.6744043982895536E-2</v>
      </c>
      <c r="I114" s="67"/>
      <c r="J114" s="5">
        <v>400</v>
      </c>
    </row>
    <row r="115" spans="1:10" x14ac:dyDescent="0.25">
      <c r="A115" s="66">
        <v>4142.2</v>
      </c>
      <c r="C115" t="s">
        <v>99</v>
      </c>
      <c r="E115" s="5">
        <v>1</v>
      </c>
      <c r="F115" s="5">
        <v>0</v>
      </c>
      <c r="G115" s="5">
        <f>SUM(E115-F115)</f>
        <v>1</v>
      </c>
      <c r="H115" s="67">
        <v>0</v>
      </c>
      <c r="I115" s="67"/>
      <c r="J115" s="5">
        <v>1</v>
      </c>
    </row>
    <row r="116" spans="1:10" x14ac:dyDescent="0.25">
      <c r="A116" s="66">
        <v>4142.2700000000004</v>
      </c>
      <c r="C116" t="s">
        <v>101</v>
      </c>
      <c r="E116" s="5">
        <v>1</v>
      </c>
      <c r="F116" s="5">
        <v>0</v>
      </c>
      <c r="G116" s="5">
        <f>SUM(E116-F116)</f>
        <v>1</v>
      </c>
      <c r="H116" s="67">
        <f>SUM(G116/E116)</f>
        <v>1</v>
      </c>
      <c r="I116" s="67"/>
      <c r="J116" s="5">
        <v>1</v>
      </c>
    </row>
    <row r="117" spans="1:10" x14ac:dyDescent="0.25">
      <c r="A117" s="66">
        <v>4142.3</v>
      </c>
      <c r="C117" t="s">
        <v>88</v>
      </c>
      <c r="E117" s="5">
        <v>1</v>
      </c>
      <c r="F117" s="5">
        <v>0</v>
      </c>
      <c r="G117" s="5">
        <f>SUM(E117-F117)</f>
        <v>1</v>
      </c>
      <c r="H117" s="67">
        <v>0</v>
      </c>
      <c r="I117" s="67"/>
      <c r="J117" s="5">
        <v>1</v>
      </c>
    </row>
    <row r="118" spans="1:10" x14ac:dyDescent="0.25">
      <c r="A118" s="66">
        <v>4142.3100000000004</v>
      </c>
      <c r="C118" t="s">
        <v>102</v>
      </c>
      <c r="E118" s="5">
        <v>60</v>
      </c>
      <c r="F118" s="5">
        <v>0</v>
      </c>
      <c r="G118" s="5">
        <f>SUM(E118-F118)</f>
        <v>60</v>
      </c>
      <c r="H118" s="86" t="s">
        <v>5</v>
      </c>
      <c r="I118" s="86"/>
      <c r="J118" s="5">
        <v>60</v>
      </c>
    </row>
    <row r="119" spans="1:10" x14ac:dyDescent="0.25">
      <c r="A119" s="66"/>
      <c r="C119" s="80" t="s">
        <v>111</v>
      </c>
      <c r="E119" s="27">
        <f>SUM(E114:E118)</f>
        <v>1700</v>
      </c>
      <c r="F119" s="27">
        <f>SUM(F114:F118)</f>
        <v>1779</v>
      </c>
      <c r="G119" s="27">
        <f>SUM(G114:G118)</f>
        <v>-79</v>
      </c>
      <c r="H119" s="53" t="s">
        <v>5</v>
      </c>
      <c r="I119" s="86"/>
      <c r="J119" s="27">
        <f>SUM(J114:J118)</f>
        <v>463</v>
      </c>
    </row>
    <row r="120" spans="1:10" x14ac:dyDescent="0.25">
      <c r="A120" s="66"/>
      <c r="C120" s="80"/>
      <c r="E120" s="53"/>
      <c r="F120" s="53"/>
      <c r="G120" s="53"/>
      <c r="H120" s="53"/>
      <c r="I120" s="86"/>
      <c r="J120" s="53"/>
    </row>
    <row r="121" spans="1:10" ht="15.75" thickBot="1" x14ac:dyDescent="0.3">
      <c r="A121" s="66"/>
      <c r="C121" s="68" t="s">
        <v>112</v>
      </c>
      <c r="D121" s="69"/>
      <c r="E121" s="70">
        <f>SUM(E111,E105,E119)</f>
        <v>23465</v>
      </c>
      <c r="F121" s="70">
        <f>SUM(F111,F105,F119)</f>
        <v>22889.699999999997</v>
      </c>
      <c r="G121" s="70">
        <f>SUM(G111,G105,G119)</f>
        <v>575.29999999999995</v>
      </c>
      <c r="H121" s="87"/>
      <c r="I121" s="72"/>
      <c r="J121" s="88">
        <f>SUM(J119,J111,J105)</f>
        <v>21250</v>
      </c>
    </row>
    <row r="122" spans="1:10" x14ac:dyDescent="0.25">
      <c r="A122" s="66"/>
      <c r="E122" s="5"/>
      <c r="F122" s="5"/>
      <c r="G122" s="5"/>
      <c r="H122" s="67"/>
      <c r="I122" s="67"/>
      <c r="J122" s="5"/>
    </row>
    <row r="123" spans="1:10" ht="15.75" thickBot="1" x14ac:dyDescent="0.3">
      <c r="A123" s="73" t="s">
        <v>113</v>
      </c>
      <c r="B123" s="23"/>
      <c r="C123" s="23" t="s">
        <v>114</v>
      </c>
      <c r="D123" s="23"/>
      <c r="E123" s="45"/>
      <c r="F123" s="45"/>
      <c r="G123" s="89"/>
      <c r="H123" s="25" t="s">
        <v>5</v>
      </c>
      <c r="I123" s="25"/>
      <c r="J123" s="14" t="s">
        <v>5</v>
      </c>
    </row>
    <row r="124" spans="1:10" ht="15.75" thickBot="1" x14ac:dyDescent="0.3">
      <c r="A124" s="81">
        <v>4150</v>
      </c>
      <c r="B124" s="82"/>
      <c r="C124" s="82" t="s">
        <v>115</v>
      </c>
      <c r="D124" s="82"/>
      <c r="E124" s="83"/>
      <c r="F124" s="83"/>
      <c r="G124" s="77"/>
      <c r="H124" s="78"/>
      <c r="I124" s="74"/>
      <c r="J124" s="83" t="s">
        <v>5</v>
      </c>
    </row>
    <row r="125" spans="1:10" x14ac:dyDescent="0.25">
      <c r="A125" s="66">
        <v>4150.1000000000004</v>
      </c>
      <c r="C125" t="s">
        <v>116</v>
      </c>
      <c r="E125" s="5">
        <v>12500</v>
      </c>
      <c r="F125" s="5">
        <v>12500.04</v>
      </c>
      <c r="G125" s="5">
        <f>SUM(E125-F125)</f>
        <v>-4.0000000000873115E-2</v>
      </c>
      <c r="H125" s="67">
        <f>SUM(G125/E125)</f>
        <v>-3.2000000000698492E-6</v>
      </c>
      <c r="I125" s="90" t="s">
        <v>5</v>
      </c>
      <c r="J125" s="5">
        <v>12500</v>
      </c>
    </row>
    <row r="126" spans="1:10" x14ac:dyDescent="0.25">
      <c r="A126" s="66">
        <v>4150.2</v>
      </c>
      <c r="C126" t="s">
        <v>99</v>
      </c>
      <c r="E126" s="5">
        <v>1150</v>
      </c>
      <c r="F126" s="5">
        <v>1094.5999999999999</v>
      </c>
      <c r="G126" s="5">
        <f>SUM(E126-F126)</f>
        <v>55.400000000000091</v>
      </c>
      <c r="H126" s="67">
        <f t="shared" ref="H126:H160" si="6">SUM(G126/E126)</f>
        <v>4.8173913043478338E-2</v>
      </c>
      <c r="I126" s="67"/>
      <c r="J126" s="5">
        <v>1500</v>
      </c>
    </row>
    <row r="127" spans="1:10" x14ac:dyDescent="0.25">
      <c r="A127" s="66">
        <v>4150.21</v>
      </c>
      <c r="C127" t="s">
        <v>117</v>
      </c>
      <c r="E127" s="5">
        <v>200</v>
      </c>
      <c r="F127" s="5">
        <v>119.95</v>
      </c>
      <c r="G127" s="5">
        <f>SUM(E127-F127)</f>
        <v>80.05</v>
      </c>
      <c r="H127" s="67">
        <f t="shared" si="6"/>
        <v>0.40024999999999999</v>
      </c>
      <c r="I127" s="67"/>
      <c r="J127" s="5">
        <v>325</v>
      </c>
    </row>
    <row r="128" spans="1:10" x14ac:dyDescent="0.25">
      <c r="A128" s="66">
        <v>4150.3100000000004</v>
      </c>
      <c r="C128" t="s">
        <v>102</v>
      </c>
      <c r="E128" s="5">
        <v>300</v>
      </c>
      <c r="F128" s="5">
        <v>225</v>
      </c>
      <c r="G128" s="5">
        <f>SUM(E128-F128)</f>
        <v>75</v>
      </c>
      <c r="H128" s="67">
        <f t="shared" si="6"/>
        <v>0.25</v>
      </c>
      <c r="I128" s="67"/>
      <c r="J128" s="5">
        <v>400</v>
      </c>
    </row>
    <row r="129" spans="1:10" x14ac:dyDescent="0.25">
      <c r="A129" s="66"/>
      <c r="C129" s="80" t="s">
        <v>118</v>
      </c>
      <c r="E129" s="27">
        <f>SUM(E125:E128)</f>
        <v>14150</v>
      </c>
      <c r="F129" s="27">
        <f>SUM(F125:F128)</f>
        <v>13939.590000000002</v>
      </c>
      <c r="G129" s="27">
        <f>SUM(G125:G128)</f>
        <v>210.40999999999923</v>
      </c>
      <c r="H129" s="91"/>
      <c r="I129" s="67"/>
      <c r="J129" s="27">
        <f>SUM(J125:J128)</f>
        <v>14725</v>
      </c>
    </row>
    <row r="130" spans="1:10" x14ac:dyDescent="0.25">
      <c r="A130" s="66"/>
      <c r="C130" s="80"/>
      <c r="E130" s="53"/>
      <c r="F130" s="53"/>
      <c r="G130" s="53"/>
      <c r="H130" s="91"/>
      <c r="I130" s="67"/>
      <c r="J130" s="53"/>
    </row>
    <row r="131" spans="1:10" ht="15.75" thickBot="1" x14ac:dyDescent="0.3">
      <c r="A131" s="81">
        <v>4151</v>
      </c>
      <c r="B131" s="82"/>
      <c r="C131" s="82" t="s">
        <v>119</v>
      </c>
      <c r="D131" s="82"/>
      <c r="E131" s="83"/>
      <c r="F131" s="83"/>
      <c r="G131" s="83"/>
      <c r="H131" s="74"/>
      <c r="I131" s="74"/>
      <c r="J131" s="83" t="s">
        <v>5</v>
      </c>
    </row>
    <row r="132" spans="1:10" x14ac:dyDescent="0.25">
      <c r="A132" s="66">
        <v>4151.1000000000004</v>
      </c>
      <c r="C132" t="s">
        <v>120</v>
      </c>
      <c r="E132" s="5">
        <v>14000</v>
      </c>
      <c r="F132" s="5">
        <v>14000</v>
      </c>
      <c r="G132" s="5">
        <f>SUM(E132-F132)</f>
        <v>0</v>
      </c>
      <c r="H132" s="67">
        <f t="shared" si="6"/>
        <v>0</v>
      </c>
      <c r="I132" s="79" t="s">
        <v>5</v>
      </c>
      <c r="J132" s="5">
        <v>14000</v>
      </c>
    </row>
    <row r="133" spans="1:10" x14ac:dyDescent="0.25">
      <c r="A133" s="66">
        <v>4151.1019999999999</v>
      </c>
      <c r="C133" t="s">
        <v>121</v>
      </c>
      <c r="E133" s="5">
        <v>800</v>
      </c>
      <c r="F133" s="5">
        <v>682.5</v>
      </c>
      <c r="G133" s="5">
        <f t="shared" ref="G133:G138" si="7">SUM(E133-F133)</f>
        <v>117.5</v>
      </c>
      <c r="H133" s="67">
        <f t="shared" si="6"/>
        <v>0.14687500000000001</v>
      </c>
      <c r="I133" s="67"/>
      <c r="J133" s="5">
        <v>800</v>
      </c>
    </row>
    <row r="134" spans="1:10" x14ac:dyDescent="0.25">
      <c r="A134" s="66">
        <v>4151.2</v>
      </c>
      <c r="C134" t="s">
        <v>99</v>
      </c>
      <c r="E134" s="5">
        <v>589</v>
      </c>
      <c r="F134" s="5">
        <v>924.29</v>
      </c>
      <c r="G134" s="5">
        <f t="shared" si="7"/>
        <v>-335.28999999999996</v>
      </c>
      <c r="H134" s="67">
        <f t="shared" si="6"/>
        <v>-0.56925297113752116</v>
      </c>
      <c r="I134" s="67"/>
      <c r="J134" s="5">
        <v>1000</v>
      </c>
    </row>
    <row r="135" spans="1:10" x14ac:dyDescent="0.25">
      <c r="A135" s="66">
        <v>4151.21</v>
      </c>
      <c r="C135" t="s">
        <v>117</v>
      </c>
      <c r="E135" s="5">
        <v>1500</v>
      </c>
      <c r="F135" s="5">
        <v>1537</v>
      </c>
      <c r="G135" s="5">
        <f t="shared" si="7"/>
        <v>-37</v>
      </c>
      <c r="H135" s="67">
        <f t="shared" si="6"/>
        <v>-2.4666666666666667E-2</v>
      </c>
      <c r="I135" s="67"/>
      <c r="J135" s="5">
        <v>1600</v>
      </c>
    </row>
    <row r="136" spans="1:10" x14ac:dyDescent="0.25">
      <c r="A136" s="66">
        <v>4151.25</v>
      </c>
      <c r="C136" t="s">
        <v>122</v>
      </c>
      <c r="E136" s="5">
        <v>750</v>
      </c>
      <c r="F136" s="5">
        <v>265</v>
      </c>
      <c r="G136" s="5">
        <f t="shared" si="7"/>
        <v>485</v>
      </c>
      <c r="H136" s="67">
        <f t="shared" si="6"/>
        <v>0.64666666666666661</v>
      </c>
      <c r="I136" s="67"/>
      <c r="J136" s="5">
        <v>750</v>
      </c>
    </row>
    <row r="137" spans="1:10" x14ac:dyDescent="0.25">
      <c r="A137" s="66">
        <v>4151.2700000000004</v>
      </c>
      <c r="C137" t="s">
        <v>101</v>
      </c>
      <c r="E137" s="5">
        <v>100</v>
      </c>
      <c r="F137" s="5">
        <v>199.58</v>
      </c>
      <c r="G137" s="5">
        <f t="shared" si="7"/>
        <v>-99.580000000000013</v>
      </c>
      <c r="H137" s="67">
        <f t="shared" si="6"/>
        <v>-0.99580000000000013</v>
      </c>
      <c r="I137" s="67"/>
      <c r="J137" s="5">
        <v>350</v>
      </c>
    </row>
    <row r="138" spans="1:10" x14ac:dyDescent="0.25">
      <c r="A138" s="66">
        <v>4151.3100000000004</v>
      </c>
      <c r="C138" t="s">
        <v>102</v>
      </c>
      <c r="E138" s="5">
        <v>400</v>
      </c>
      <c r="F138" s="5">
        <v>301.7</v>
      </c>
      <c r="G138" s="5">
        <f t="shared" si="7"/>
        <v>98.300000000000011</v>
      </c>
      <c r="H138" s="67">
        <f t="shared" si="6"/>
        <v>0.24575000000000002</v>
      </c>
      <c r="I138" s="67"/>
      <c r="J138" s="5">
        <v>500</v>
      </c>
    </row>
    <row r="139" spans="1:10" x14ac:dyDescent="0.25">
      <c r="A139" s="66"/>
      <c r="C139" s="80" t="s">
        <v>123</v>
      </c>
      <c r="E139" s="27">
        <f>SUM(E132:E138)</f>
        <v>18139</v>
      </c>
      <c r="F139" s="27">
        <f>SUM(F132:F138)</f>
        <v>17910.070000000003</v>
      </c>
      <c r="G139" s="27">
        <f>SUM(G132:G138)</f>
        <v>228.93000000000004</v>
      </c>
      <c r="H139" s="91"/>
      <c r="I139" s="67"/>
      <c r="J139" s="27">
        <f>SUM(J132:J138)</f>
        <v>19000</v>
      </c>
    </row>
    <row r="140" spans="1:10" x14ac:dyDescent="0.25">
      <c r="A140" s="66"/>
      <c r="C140" s="80"/>
      <c r="D140" s="80"/>
      <c r="E140" s="53"/>
      <c r="F140" s="53"/>
      <c r="G140" s="53"/>
      <c r="H140" s="91"/>
      <c r="I140" s="91"/>
      <c r="J140" s="53"/>
    </row>
    <row r="141" spans="1:10" ht="15.75" thickBot="1" x14ac:dyDescent="0.3">
      <c r="A141" s="81">
        <v>4152</v>
      </c>
      <c r="B141" s="82"/>
      <c r="C141" s="82" t="s">
        <v>124</v>
      </c>
      <c r="D141" s="82"/>
      <c r="E141" s="83"/>
      <c r="F141" s="83"/>
      <c r="G141" s="83"/>
      <c r="H141" s="85"/>
      <c r="I141" s="85"/>
      <c r="J141" s="83" t="s">
        <v>5</v>
      </c>
    </row>
    <row r="142" spans="1:10" x14ac:dyDescent="0.25">
      <c r="A142" s="66">
        <v>4152.1000000000004</v>
      </c>
      <c r="C142" t="s">
        <v>125</v>
      </c>
      <c r="E142" s="5">
        <v>3500</v>
      </c>
      <c r="F142" s="5">
        <v>3176.5</v>
      </c>
      <c r="G142" s="5">
        <f>SUM(E142-F142)</f>
        <v>323.5</v>
      </c>
      <c r="H142" s="67">
        <f t="shared" si="6"/>
        <v>9.2428571428571429E-2</v>
      </c>
      <c r="I142" s="67"/>
      <c r="J142" s="5">
        <v>3500</v>
      </c>
    </row>
    <row r="143" spans="1:10" x14ac:dyDescent="0.25">
      <c r="A143" s="66">
        <v>4152.1499999999996</v>
      </c>
      <c r="C143" t="s">
        <v>126</v>
      </c>
      <c r="E143" s="5">
        <v>750</v>
      </c>
      <c r="F143" s="5">
        <v>0</v>
      </c>
      <c r="G143" s="5">
        <f>SUM(E143-F143)</f>
        <v>750</v>
      </c>
      <c r="H143" s="67">
        <v>0</v>
      </c>
      <c r="I143" s="67"/>
      <c r="J143" s="5">
        <v>750</v>
      </c>
    </row>
    <row r="144" spans="1:10" x14ac:dyDescent="0.25">
      <c r="A144" s="66">
        <v>4152.2</v>
      </c>
      <c r="C144" t="s">
        <v>99</v>
      </c>
      <c r="E144" s="5">
        <v>300</v>
      </c>
      <c r="F144" s="5">
        <v>0</v>
      </c>
      <c r="G144" s="5">
        <f t="shared" ref="G144:G149" si="8">SUM(E144-F144)</f>
        <v>300</v>
      </c>
      <c r="H144" s="67">
        <f t="shared" si="6"/>
        <v>1</v>
      </c>
      <c r="I144" s="67"/>
      <c r="J144" s="5">
        <v>300</v>
      </c>
    </row>
    <row r="145" spans="1:10" x14ac:dyDescent="0.25">
      <c r="A145" s="66">
        <v>4152.21</v>
      </c>
      <c r="C145" t="s">
        <v>117</v>
      </c>
      <c r="E145" s="5">
        <v>2000</v>
      </c>
      <c r="F145" s="5">
        <v>1474</v>
      </c>
      <c r="G145" s="5">
        <f t="shared" si="8"/>
        <v>526</v>
      </c>
      <c r="H145" s="67">
        <f t="shared" si="6"/>
        <v>0.26300000000000001</v>
      </c>
      <c r="I145" s="67"/>
      <c r="J145" s="5">
        <v>2000</v>
      </c>
    </row>
    <row r="146" spans="1:10" x14ac:dyDescent="0.25">
      <c r="A146" s="66">
        <v>4152.2700000000004</v>
      </c>
      <c r="C146" t="s">
        <v>101</v>
      </c>
      <c r="E146" s="5">
        <v>100</v>
      </c>
      <c r="F146" s="5">
        <v>0</v>
      </c>
      <c r="G146" s="5">
        <f t="shared" si="8"/>
        <v>100</v>
      </c>
      <c r="H146" s="67">
        <f t="shared" si="6"/>
        <v>1</v>
      </c>
      <c r="I146" s="67"/>
      <c r="J146" s="5">
        <v>100</v>
      </c>
    </row>
    <row r="147" spans="1:10" x14ac:dyDescent="0.25">
      <c r="A147" s="66">
        <v>4152.3100000000004</v>
      </c>
      <c r="C147" t="s">
        <v>102</v>
      </c>
      <c r="E147" s="5">
        <v>200</v>
      </c>
      <c r="F147" s="5">
        <v>20</v>
      </c>
      <c r="G147" s="5">
        <f t="shared" si="8"/>
        <v>180</v>
      </c>
      <c r="H147" s="67">
        <f t="shared" si="6"/>
        <v>0.9</v>
      </c>
      <c r="I147" s="67"/>
      <c r="J147" s="5">
        <v>200</v>
      </c>
    </row>
    <row r="148" spans="1:10" x14ac:dyDescent="0.25">
      <c r="A148" s="66">
        <v>4152.32</v>
      </c>
      <c r="C148" t="s">
        <v>127</v>
      </c>
      <c r="E148" s="5">
        <v>750</v>
      </c>
      <c r="F148" s="5">
        <v>775</v>
      </c>
      <c r="G148" s="5">
        <f t="shared" si="8"/>
        <v>-25</v>
      </c>
      <c r="H148" s="67">
        <f t="shared" si="6"/>
        <v>-3.3333333333333333E-2</v>
      </c>
      <c r="I148" s="67"/>
      <c r="J148" s="5">
        <v>800</v>
      </c>
    </row>
    <row r="149" spans="1:10" x14ac:dyDescent="0.25">
      <c r="A149" s="66">
        <v>4152.3500000000004</v>
      </c>
      <c r="C149" t="s">
        <v>128</v>
      </c>
      <c r="E149" s="5">
        <v>4000</v>
      </c>
      <c r="F149" s="5">
        <v>3150</v>
      </c>
      <c r="G149" s="5">
        <f t="shared" si="8"/>
        <v>850</v>
      </c>
      <c r="H149" s="67">
        <f t="shared" si="6"/>
        <v>0.21249999999999999</v>
      </c>
      <c r="I149" s="67"/>
      <c r="J149" s="5">
        <v>4000</v>
      </c>
    </row>
    <row r="150" spans="1:10" x14ac:dyDescent="0.25">
      <c r="A150" s="66"/>
      <c r="C150" s="80" t="s">
        <v>129</v>
      </c>
      <c r="E150" s="27">
        <f>SUM(E142:E149)</f>
        <v>11600</v>
      </c>
      <c r="F150" s="27">
        <f>SUM(F142:F149)</f>
        <v>8595.5</v>
      </c>
      <c r="G150" s="27">
        <f>SUM(G142:G149)</f>
        <v>3004.5</v>
      </c>
      <c r="H150" s="91"/>
      <c r="I150" s="67"/>
      <c r="J150" s="27">
        <f>SUM(J142:J149)</f>
        <v>11650</v>
      </c>
    </row>
    <row r="151" spans="1:10" x14ac:dyDescent="0.25">
      <c r="A151" s="66"/>
      <c r="E151" s="5"/>
      <c r="F151" s="5"/>
      <c r="G151" s="5"/>
      <c r="H151" s="67"/>
      <c r="I151" s="67"/>
      <c r="J151" s="5"/>
    </row>
    <row r="152" spans="1:10" ht="15.75" thickBot="1" x14ac:dyDescent="0.3">
      <c r="A152" s="81">
        <v>4154</v>
      </c>
      <c r="B152" s="82"/>
      <c r="C152" s="82" t="s">
        <v>130</v>
      </c>
      <c r="D152" s="82"/>
      <c r="E152" s="83"/>
      <c r="F152" s="83"/>
      <c r="G152" s="83"/>
      <c r="H152" s="74"/>
      <c r="I152" s="74"/>
      <c r="J152" s="83" t="s">
        <v>5</v>
      </c>
    </row>
    <row r="153" spans="1:10" x14ac:dyDescent="0.25">
      <c r="A153" s="66">
        <v>4154.1000000000004</v>
      </c>
      <c r="C153" t="s">
        <v>131</v>
      </c>
      <c r="E153" s="5">
        <v>450</v>
      </c>
      <c r="F153" s="5">
        <v>450</v>
      </c>
      <c r="G153" s="5">
        <f>SUM(E153-F153)</f>
        <v>0</v>
      </c>
      <c r="H153" s="67">
        <f t="shared" si="6"/>
        <v>0</v>
      </c>
      <c r="I153" s="90" t="s">
        <v>5</v>
      </c>
      <c r="J153" s="5">
        <v>450</v>
      </c>
    </row>
    <row r="154" spans="1:10" x14ac:dyDescent="0.25">
      <c r="A154" s="66">
        <v>4154.2</v>
      </c>
      <c r="C154" t="s">
        <v>132</v>
      </c>
      <c r="E154" s="5">
        <v>50</v>
      </c>
      <c r="F154" s="5">
        <v>0</v>
      </c>
      <c r="G154" s="5">
        <f>SUM(E154-F154)</f>
        <v>50</v>
      </c>
      <c r="H154" s="67">
        <f t="shared" si="6"/>
        <v>1</v>
      </c>
      <c r="I154" s="67"/>
      <c r="J154" s="5">
        <v>50</v>
      </c>
    </row>
    <row r="155" spans="1:10" x14ac:dyDescent="0.25">
      <c r="A155" s="66">
        <v>4154.3100000000004</v>
      </c>
      <c r="C155" t="s">
        <v>102</v>
      </c>
      <c r="E155" s="5">
        <v>200</v>
      </c>
      <c r="F155" s="5">
        <v>0</v>
      </c>
      <c r="G155" s="5">
        <f>SUM(E155-F155)</f>
        <v>200</v>
      </c>
      <c r="H155" s="67">
        <f t="shared" si="6"/>
        <v>1</v>
      </c>
      <c r="I155" s="67"/>
      <c r="J155" s="5">
        <v>200</v>
      </c>
    </row>
    <row r="156" spans="1:10" x14ac:dyDescent="0.25">
      <c r="A156" s="66"/>
      <c r="C156" s="80" t="s">
        <v>133</v>
      </c>
      <c r="D156" s="80"/>
      <c r="E156" s="27">
        <f>SUM(E153:E155)</f>
        <v>700</v>
      </c>
      <c r="F156" s="27">
        <f>SUM(F153:F155)</f>
        <v>450</v>
      </c>
      <c r="G156" s="27">
        <f>SUM(G153:G155)</f>
        <v>250</v>
      </c>
      <c r="H156" s="91"/>
      <c r="I156" s="67"/>
      <c r="J156" s="27">
        <f>SUM(J153:J155)</f>
        <v>700</v>
      </c>
    </row>
    <row r="157" spans="1:10" x14ac:dyDescent="0.25">
      <c r="A157" s="66"/>
      <c r="E157" s="5"/>
      <c r="F157" s="5"/>
      <c r="G157" s="5"/>
      <c r="H157" s="67"/>
      <c r="I157" s="67"/>
      <c r="J157" s="5"/>
    </row>
    <row r="158" spans="1:10" ht="15.75" thickBot="1" x14ac:dyDescent="0.3">
      <c r="A158" s="81">
        <v>4157</v>
      </c>
      <c r="B158" s="82"/>
      <c r="C158" s="82" t="s">
        <v>134</v>
      </c>
      <c r="D158" s="82"/>
      <c r="E158" s="83"/>
      <c r="F158" s="83"/>
      <c r="G158" s="83"/>
      <c r="H158" s="85" t="s">
        <v>5</v>
      </c>
      <c r="I158" s="74"/>
      <c r="J158" s="83" t="s">
        <v>5</v>
      </c>
    </row>
    <row r="159" spans="1:10" x14ac:dyDescent="0.25">
      <c r="A159" s="66">
        <v>4157.1000000000004</v>
      </c>
      <c r="C159" t="s">
        <v>135</v>
      </c>
      <c r="E159" s="5">
        <v>4500</v>
      </c>
      <c r="F159" s="5">
        <v>985</v>
      </c>
      <c r="G159" s="5">
        <f>SUM(E159-F159)</f>
        <v>3515</v>
      </c>
      <c r="H159" s="67">
        <f t="shared" si="6"/>
        <v>0.78111111111111109</v>
      </c>
      <c r="I159" s="84" t="s">
        <v>5</v>
      </c>
      <c r="J159" s="5">
        <v>3000</v>
      </c>
    </row>
    <row r="160" spans="1:10" x14ac:dyDescent="0.25">
      <c r="A160" s="66">
        <v>4157.2</v>
      </c>
      <c r="C160" t="s">
        <v>99</v>
      </c>
      <c r="E160" s="5">
        <v>1</v>
      </c>
      <c r="F160" s="5">
        <v>0</v>
      </c>
      <c r="G160" s="5">
        <f>SUM(E160-F160)</f>
        <v>1</v>
      </c>
      <c r="H160" s="67">
        <f t="shared" si="6"/>
        <v>1</v>
      </c>
      <c r="I160" s="67"/>
      <c r="J160" s="5">
        <v>0</v>
      </c>
    </row>
    <row r="161" spans="1:10" x14ac:dyDescent="0.25">
      <c r="A161" s="66"/>
      <c r="C161" s="80" t="s">
        <v>136</v>
      </c>
      <c r="D161" s="80"/>
      <c r="E161" s="27">
        <f>SUM(E159:E160)</f>
        <v>4501</v>
      </c>
      <c r="F161" s="27">
        <f>SUM(F159:F160)</f>
        <v>985</v>
      </c>
      <c r="G161" s="27">
        <f>SUM(G159:G160)</f>
        <v>3516</v>
      </c>
      <c r="H161" s="91"/>
      <c r="I161" s="67"/>
      <c r="J161" s="27">
        <f>SUM(J159:J160)</f>
        <v>3000</v>
      </c>
    </row>
    <row r="162" spans="1:10" x14ac:dyDescent="0.25">
      <c r="A162" s="66"/>
      <c r="C162" s="80"/>
      <c r="D162" s="80"/>
      <c r="E162" s="53"/>
      <c r="F162" s="53"/>
      <c r="G162" s="53"/>
      <c r="H162" s="91"/>
      <c r="I162" s="67"/>
      <c r="J162" s="53"/>
    </row>
    <row r="163" spans="1:10" ht="15.75" thickBot="1" x14ac:dyDescent="0.3">
      <c r="A163" s="66"/>
      <c r="C163" s="68" t="s">
        <v>137</v>
      </c>
      <c r="D163" s="69"/>
      <c r="E163" s="70">
        <f>SUM(E161,E156,E150,E139,E129)</f>
        <v>49090</v>
      </c>
      <c r="F163" s="70">
        <f>SUM(F161,F156,F150,F139,F129)</f>
        <v>41880.160000000003</v>
      </c>
      <c r="G163" s="70">
        <f>SUM(G161,G156,G150,G139,G129)</f>
        <v>7209.8399999999992</v>
      </c>
      <c r="H163" s="92"/>
      <c r="I163" s="71"/>
      <c r="J163" s="70">
        <f>SUM(J161,J156,J150,J139,J129)</f>
        <v>49075</v>
      </c>
    </row>
    <row r="164" spans="1:10" x14ac:dyDescent="0.25">
      <c r="A164" s="66"/>
      <c r="E164" s="5"/>
      <c r="F164" s="5"/>
      <c r="G164" s="5"/>
      <c r="H164" s="67"/>
      <c r="I164" s="67"/>
      <c r="J164" s="5"/>
    </row>
    <row r="165" spans="1:10" ht="15.75" thickBot="1" x14ac:dyDescent="0.3">
      <c r="A165" s="93">
        <v>4153</v>
      </c>
      <c r="B165" s="23"/>
      <c r="C165" s="23" t="s">
        <v>138</v>
      </c>
      <c r="D165" s="23"/>
      <c r="E165" s="45"/>
      <c r="F165" s="45"/>
      <c r="G165" s="45"/>
      <c r="H165" s="74"/>
      <c r="I165" s="74"/>
      <c r="J165" s="45" t="s">
        <v>5</v>
      </c>
    </row>
    <row r="166" spans="1:10" x14ac:dyDescent="0.25">
      <c r="A166" s="66">
        <v>4153.3010000000004</v>
      </c>
      <c r="C166" t="s">
        <v>139</v>
      </c>
      <c r="E166" s="5">
        <v>5000</v>
      </c>
      <c r="F166" s="5">
        <v>5380.49</v>
      </c>
      <c r="G166" s="5">
        <f>SUM(E166-F166)</f>
        <v>-380.48999999999978</v>
      </c>
      <c r="H166" s="67">
        <f>SUM(G166/E166)</f>
        <v>-7.6097999999999957E-2</v>
      </c>
      <c r="I166" s="67"/>
      <c r="J166" s="5">
        <v>5000</v>
      </c>
    </row>
    <row r="167" spans="1:10" x14ac:dyDescent="0.25">
      <c r="A167" s="66">
        <v>4153.3019999999997</v>
      </c>
      <c r="C167" t="s">
        <v>140</v>
      </c>
      <c r="E167" s="5">
        <v>5000</v>
      </c>
      <c r="F167" s="5">
        <v>0</v>
      </c>
      <c r="G167" s="5">
        <f>SUM(E167-F167)</f>
        <v>5000</v>
      </c>
      <c r="H167" s="67">
        <f>SUM(G167/E167)</f>
        <v>1</v>
      </c>
      <c r="I167" s="67"/>
      <c r="J167" s="5">
        <v>5000</v>
      </c>
    </row>
    <row r="168" spans="1:10" x14ac:dyDescent="0.25">
      <c r="A168" s="66">
        <v>4153.3029999999999</v>
      </c>
      <c r="C168" t="s">
        <v>141</v>
      </c>
      <c r="E168" s="5">
        <v>5000</v>
      </c>
      <c r="F168" s="5">
        <v>308.39999999999998</v>
      </c>
      <c r="G168" s="5">
        <f>SUM(E168-F168)</f>
        <v>4691.6000000000004</v>
      </c>
      <c r="H168" s="67">
        <f>SUM(G168/E168)</f>
        <v>0.93832000000000004</v>
      </c>
      <c r="I168" s="67"/>
      <c r="J168" s="5">
        <v>5000</v>
      </c>
    </row>
    <row r="169" spans="1:10" x14ac:dyDescent="0.25">
      <c r="A169" s="66"/>
      <c r="C169" s="68" t="s">
        <v>142</v>
      </c>
      <c r="D169" s="69"/>
      <c r="E169" s="94">
        <f>SUM(E166:E168)</f>
        <v>15000</v>
      </c>
      <c r="F169" s="94">
        <f>SUM(F166:F168)</f>
        <v>5688.8899999999994</v>
      </c>
      <c r="G169" s="94">
        <f>SUM(G166:G168)</f>
        <v>9311.11</v>
      </c>
      <c r="H169" s="92"/>
      <c r="I169" s="92"/>
      <c r="J169" s="94">
        <f>SUM(J166:J168)</f>
        <v>15000</v>
      </c>
    </row>
    <row r="170" spans="1:10" x14ac:dyDescent="0.25">
      <c r="A170" s="66"/>
      <c r="E170" s="5"/>
      <c r="F170" s="5"/>
      <c r="G170" s="5"/>
      <c r="H170" s="67"/>
      <c r="I170" s="67"/>
      <c r="J170" s="5"/>
    </row>
    <row r="171" spans="1:10" ht="15.75" thickBot="1" x14ac:dyDescent="0.3">
      <c r="A171" s="93">
        <v>4160</v>
      </c>
      <c r="B171" s="23"/>
      <c r="C171" s="23" t="s">
        <v>143</v>
      </c>
      <c r="D171" s="23"/>
      <c r="E171" s="45"/>
      <c r="F171" s="45"/>
      <c r="G171" s="45"/>
      <c r="H171" s="74"/>
      <c r="I171" s="74"/>
      <c r="J171" s="45" t="s">
        <v>5</v>
      </c>
    </row>
    <row r="172" spans="1:10" x14ac:dyDescent="0.25">
      <c r="A172" s="66">
        <v>4160.1000000000004</v>
      </c>
      <c r="C172" t="s">
        <v>144</v>
      </c>
      <c r="E172" s="5">
        <v>1</v>
      </c>
      <c r="F172" s="5">
        <v>0</v>
      </c>
      <c r="G172" s="5">
        <f>SUM(E172-F172)</f>
        <v>1</v>
      </c>
      <c r="H172" s="67" t="s">
        <v>5</v>
      </c>
      <c r="I172" s="84" t="s">
        <v>5</v>
      </c>
      <c r="J172" s="5">
        <v>22000</v>
      </c>
    </row>
    <row r="173" spans="1:10" x14ac:dyDescent="0.25">
      <c r="A173" s="66"/>
      <c r="C173" s="68" t="s">
        <v>145</v>
      </c>
      <c r="D173" s="69"/>
      <c r="E173" s="94">
        <f>SUM(E172)</f>
        <v>1</v>
      </c>
      <c r="F173" s="94">
        <f>SUM(F172)</f>
        <v>0</v>
      </c>
      <c r="G173" s="94">
        <f>SUM(G172)</f>
        <v>1</v>
      </c>
      <c r="H173" s="92"/>
      <c r="I173" s="92"/>
      <c r="J173" s="94">
        <f>SUM(J172)</f>
        <v>22000</v>
      </c>
    </row>
    <row r="174" spans="1:10" x14ac:dyDescent="0.25">
      <c r="A174" s="66"/>
      <c r="E174" s="5"/>
      <c r="F174" s="5"/>
      <c r="G174" s="5"/>
      <c r="H174" s="67"/>
      <c r="I174" s="67"/>
      <c r="J174" s="5"/>
    </row>
    <row r="175" spans="1:10" ht="15.75" thickBot="1" x14ac:dyDescent="0.3">
      <c r="A175" s="93">
        <v>4170</v>
      </c>
      <c r="B175" s="23"/>
      <c r="C175" s="23" t="s">
        <v>146</v>
      </c>
      <c r="D175" s="23"/>
      <c r="E175" s="45"/>
      <c r="F175" s="45"/>
      <c r="G175" s="45"/>
      <c r="H175" s="74"/>
      <c r="I175" s="74"/>
      <c r="J175" s="45" t="s">
        <v>5</v>
      </c>
    </row>
    <row r="176" spans="1:10" x14ac:dyDescent="0.25">
      <c r="A176" s="66">
        <v>4170.1000000000004</v>
      </c>
      <c r="C176" t="s">
        <v>147</v>
      </c>
      <c r="E176" s="5">
        <v>6500</v>
      </c>
      <c r="F176" s="5">
        <v>7408.56</v>
      </c>
      <c r="G176" s="5">
        <f>SUM(E176-F176)</f>
        <v>-908.5600000000004</v>
      </c>
      <c r="H176" s="67">
        <f>SUM(G176/E176)</f>
        <v>-0.1397784615384616</v>
      </c>
      <c r="I176" s="67"/>
      <c r="J176" s="5">
        <v>8000</v>
      </c>
    </row>
    <row r="177" spans="1:10" x14ac:dyDescent="0.25">
      <c r="A177" s="66">
        <v>4170.2</v>
      </c>
      <c r="C177" t="s">
        <v>148</v>
      </c>
      <c r="E177" s="5">
        <v>1323</v>
      </c>
      <c r="F177" s="5">
        <v>1323</v>
      </c>
      <c r="G177" s="5">
        <f>SUM(E177-F177)</f>
        <v>0</v>
      </c>
      <c r="H177" s="67">
        <f>SUM(G177/E177)</f>
        <v>0</v>
      </c>
      <c r="I177" s="67"/>
      <c r="J177" s="5">
        <v>702.29</v>
      </c>
    </row>
    <row r="178" spans="1:10" x14ac:dyDescent="0.25">
      <c r="A178" s="66"/>
      <c r="C178" s="68" t="s">
        <v>149</v>
      </c>
      <c r="D178" s="69"/>
      <c r="E178" s="94">
        <f>SUM(E176:E177)</f>
        <v>7823</v>
      </c>
      <c r="F178" s="94">
        <f>SUM(F176:F177)</f>
        <v>8731.5600000000013</v>
      </c>
      <c r="G178" s="94">
        <f>SUM(G176:G177)</f>
        <v>-908.5600000000004</v>
      </c>
      <c r="H178" s="92"/>
      <c r="I178" s="92"/>
      <c r="J178" s="94">
        <f>SUM(J176:J177)</f>
        <v>8702.2900000000009</v>
      </c>
    </row>
    <row r="179" spans="1:10" x14ac:dyDescent="0.25">
      <c r="A179" s="66"/>
      <c r="E179" s="5"/>
      <c r="F179" s="5"/>
      <c r="G179" s="5"/>
      <c r="H179" s="67"/>
      <c r="I179" s="67"/>
      <c r="J179" s="5"/>
    </row>
    <row r="180" spans="1:10" ht="15.75" thickBot="1" x14ac:dyDescent="0.3">
      <c r="A180" s="95" t="s">
        <v>150</v>
      </c>
      <c r="B180" s="13"/>
      <c r="C180" s="23" t="s">
        <v>151</v>
      </c>
      <c r="D180" s="23"/>
      <c r="E180" s="45"/>
      <c r="F180" s="45"/>
      <c r="G180" s="45"/>
      <c r="H180" s="74"/>
      <c r="I180" s="74"/>
      <c r="J180" s="45" t="s">
        <v>5</v>
      </c>
    </row>
    <row r="181" spans="1:10" ht="15.75" thickBot="1" x14ac:dyDescent="0.3">
      <c r="A181" s="81">
        <v>4191</v>
      </c>
      <c r="B181" s="82"/>
      <c r="C181" s="82" t="s">
        <v>152</v>
      </c>
      <c r="D181" s="82"/>
      <c r="E181" s="83"/>
      <c r="F181" s="83"/>
      <c r="G181" s="77"/>
      <c r="H181" s="78"/>
      <c r="I181" s="78"/>
      <c r="J181" s="77" t="s">
        <v>5</v>
      </c>
    </row>
    <row r="182" spans="1:10" x14ac:dyDescent="0.25">
      <c r="A182" s="66">
        <v>4191.1000000000004</v>
      </c>
      <c r="C182" t="s">
        <v>153</v>
      </c>
      <c r="E182" s="5">
        <v>6500</v>
      </c>
      <c r="F182" s="5">
        <v>1479.33</v>
      </c>
      <c r="G182" s="5">
        <f>SUM(E182-F182)</f>
        <v>5020.67</v>
      </c>
      <c r="H182" s="67">
        <f>SUM(G182/E182)</f>
        <v>0.77241076923076923</v>
      </c>
      <c r="I182" s="67"/>
      <c r="J182" s="5">
        <v>6500</v>
      </c>
    </row>
    <row r="183" spans="1:10" x14ac:dyDescent="0.25">
      <c r="A183" s="66">
        <v>4191.2</v>
      </c>
      <c r="C183" t="s">
        <v>99</v>
      </c>
      <c r="E183" s="5">
        <v>750</v>
      </c>
      <c r="F183" s="5">
        <v>913.72</v>
      </c>
      <c r="G183" s="5">
        <f>SUM(E183-F183)</f>
        <v>-163.72000000000003</v>
      </c>
      <c r="H183" s="67">
        <f>SUM(G183/E183)</f>
        <v>-0.21829333333333337</v>
      </c>
      <c r="I183" s="67"/>
      <c r="J183" s="5">
        <v>750</v>
      </c>
    </row>
    <row r="184" spans="1:10" x14ac:dyDescent="0.25">
      <c r="A184" s="66">
        <v>4191.25</v>
      </c>
      <c r="C184" t="s">
        <v>154</v>
      </c>
      <c r="E184" s="5">
        <v>1</v>
      </c>
      <c r="F184" s="5">
        <v>0</v>
      </c>
      <c r="G184" s="5">
        <f>SUM(E184-F184)</f>
        <v>1</v>
      </c>
      <c r="H184" s="67">
        <f>SUM(G184/E184)</f>
        <v>1</v>
      </c>
      <c r="I184" s="67"/>
      <c r="J184" s="5">
        <v>1200</v>
      </c>
    </row>
    <row r="185" spans="1:10" x14ac:dyDescent="0.25">
      <c r="A185" s="66">
        <v>4191.3</v>
      </c>
      <c r="C185" t="s">
        <v>88</v>
      </c>
      <c r="E185" s="5">
        <v>400</v>
      </c>
      <c r="F185" s="5">
        <v>80</v>
      </c>
      <c r="G185" s="5">
        <f>SUM(E185-F185)</f>
        <v>320</v>
      </c>
      <c r="H185" s="67">
        <f>SUM(G185/E185)</f>
        <v>0.8</v>
      </c>
      <c r="I185" s="67"/>
      <c r="J185" s="5">
        <v>400</v>
      </c>
    </row>
    <row r="186" spans="1:10" x14ac:dyDescent="0.25">
      <c r="A186" s="66">
        <v>4191.3100000000004</v>
      </c>
      <c r="C186" t="s">
        <v>102</v>
      </c>
      <c r="E186" s="5">
        <v>150</v>
      </c>
      <c r="F186" s="5">
        <v>0</v>
      </c>
      <c r="G186" s="5">
        <f>SUM(E186-F186)</f>
        <v>150</v>
      </c>
      <c r="H186" s="67">
        <f>SUM(G186/E186)</f>
        <v>1</v>
      </c>
      <c r="I186" s="67"/>
      <c r="J186" s="5">
        <v>150</v>
      </c>
    </row>
    <row r="187" spans="1:10" x14ac:dyDescent="0.25">
      <c r="A187" s="66"/>
      <c r="C187" s="80" t="s">
        <v>155</v>
      </c>
      <c r="D187" s="80"/>
      <c r="E187" s="27">
        <f>SUM(E182:E186)</f>
        <v>7801</v>
      </c>
      <c r="F187" s="27">
        <f>SUM(F182:F186)</f>
        <v>2473.0500000000002</v>
      </c>
      <c r="G187" s="27">
        <f>SUM(G182:G186)</f>
        <v>5327.95</v>
      </c>
      <c r="H187" s="91"/>
      <c r="I187" s="67"/>
      <c r="J187" s="27">
        <f>SUM(J182:J186)</f>
        <v>9000</v>
      </c>
    </row>
    <row r="188" spans="1:10" x14ac:dyDescent="0.25">
      <c r="A188" s="66"/>
      <c r="C188" s="80"/>
      <c r="D188" s="80"/>
      <c r="E188" s="60"/>
      <c r="F188" s="60"/>
      <c r="G188" s="60"/>
      <c r="H188" s="91"/>
      <c r="I188" s="67"/>
      <c r="J188" s="60"/>
    </row>
    <row r="189" spans="1:10" ht="15.75" thickBot="1" x14ac:dyDescent="0.3">
      <c r="A189" s="81">
        <v>4192</v>
      </c>
      <c r="B189" s="82"/>
      <c r="C189" s="82" t="s">
        <v>156</v>
      </c>
      <c r="D189" s="82"/>
      <c r="E189" s="83"/>
      <c r="F189" s="83"/>
      <c r="G189" s="83"/>
      <c r="H189" s="74"/>
      <c r="I189" s="74"/>
      <c r="J189" s="83" t="s">
        <v>5</v>
      </c>
    </row>
    <row r="190" spans="1:10" x14ac:dyDescent="0.25">
      <c r="A190" s="66">
        <v>4192.1000000000004</v>
      </c>
      <c r="C190" t="s">
        <v>157</v>
      </c>
      <c r="E190" s="5">
        <v>400</v>
      </c>
      <c r="F190" s="5">
        <v>330.88</v>
      </c>
      <c r="G190" s="5">
        <f>SUM(E190-F190)</f>
        <v>69.12</v>
      </c>
      <c r="H190" s="67">
        <f>SUM(G190/E190)</f>
        <v>0.17280000000000001</v>
      </c>
      <c r="I190" s="67"/>
      <c r="J190" s="5">
        <v>400</v>
      </c>
    </row>
    <row r="191" spans="1:10" x14ac:dyDescent="0.25">
      <c r="A191" s="66">
        <v>4192.2</v>
      </c>
      <c r="C191" t="s">
        <v>99</v>
      </c>
      <c r="E191" s="5">
        <v>400</v>
      </c>
      <c r="F191" s="5">
        <v>33.5</v>
      </c>
      <c r="G191" s="5">
        <f>SUM(E191-F191)</f>
        <v>366.5</v>
      </c>
      <c r="H191" s="67">
        <f>SUM(G191/E191)</f>
        <v>0.91625000000000001</v>
      </c>
      <c r="I191" s="67"/>
      <c r="J191" s="5">
        <v>400</v>
      </c>
    </row>
    <row r="192" spans="1:10" x14ac:dyDescent="0.25">
      <c r="A192" s="66">
        <v>4192.3</v>
      </c>
      <c r="C192" t="s">
        <v>88</v>
      </c>
      <c r="E192" s="5">
        <v>300</v>
      </c>
      <c r="F192" s="5">
        <v>110</v>
      </c>
      <c r="G192" s="5">
        <f>SUM(E192-F192)</f>
        <v>190</v>
      </c>
      <c r="H192" s="67">
        <f>SUM(G192/E192)</f>
        <v>0.6333333333333333</v>
      </c>
      <c r="I192" s="67"/>
      <c r="J192" s="5">
        <v>300</v>
      </c>
    </row>
    <row r="193" spans="1:10" x14ac:dyDescent="0.25">
      <c r="A193" s="66">
        <v>4192.3100000000004</v>
      </c>
      <c r="C193" t="s">
        <v>102</v>
      </c>
      <c r="E193" s="5">
        <v>400</v>
      </c>
      <c r="F193" s="5">
        <v>0</v>
      </c>
      <c r="G193" s="5">
        <f>SUM(E193-F193)</f>
        <v>400</v>
      </c>
      <c r="H193" s="67">
        <f>SUM(G193/E193)</f>
        <v>1</v>
      </c>
      <c r="I193" s="67"/>
      <c r="J193" s="5">
        <v>400</v>
      </c>
    </row>
    <row r="194" spans="1:10" x14ac:dyDescent="0.25">
      <c r="A194" s="66"/>
      <c r="C194" s="80" t="s">
        <v>158</v>
      </c>
      <c r="E194" s="27">
        <f>SUM(E190:E193)</f>
        <v>1500</v>
      </c>
      <c r="F194" s="27">
        <f>SUM(F190:F193)</f>
        <v>474.38</v>
      </c>
      <c r="G194" s="27">
        <f>SUM(G190:G193)</f>
        <v>1025.6199999999999</v>
      </c>
      <c r="H194" s="38"/>
      <c r="I194" s="38"/>
      <c r="J194" s="27">
        <f>SUM(J190:J193)</f>
        <v>1500</v>
      </c>
    </row>
    <row r="195" spans="1:10" x14ac:dyDescent="0.25">
      <c r="A195" s="66"/>
      <c r="C195" s="16"/>
      <c r="E195" s="5"/>
      <c r="F195" s="5"/>
      <c r="G195" s="5"/>
      <c r="H195" s="67"/>
      <c r="I195" s="67"/>
      <c r="J195" s="5"/>
    </row>
    <row r="196" spans="1:10" ht="15.75" thickBot="1" x14ac:dyDescent="0.3">
      <c r="A196" s="66"/>
      <c r="C196" s="68" t="s">
        <v>159</v>
      </c>
      <c r="D196" s="69"/>
      <c r="E196" s="70">
        <f>SUM(E187+E194)</f>
        <v>9301</v>
      </c>
      <c r="F196" s="70">
        <f>SUM(F187+F194)</f>
        <v>2947.4300000000003</v>
      </c>
      <c r="G196" s="70">
        <f>SUM(G187+G194)</f>
        <v>6353.57</v>
      </c>
      <c r="H196" s="72"/>
      <c r="I196" s="72"/>
      <c r="J196" s="70">
        <f>SUM(J187+J194)</f>
        <v>10500</v>
      </c>
    </row>
    <row r="197" spans="1:10" x14ac:dyDescent="0.25">
      <c r="A197" s="66"/>
      <c r="E197" s="5"/>
      <c r="F197" s="5"/>
      <c r="G197" s="5"/>
      <c r="H197" s="67"/>
      <c r="I197" s="67"/>
      <c r="J197" s="5"/>
    </row>
    <row r="198" spans="1:10" x14ac:dyDescent="0.25">
      <c r="A198" s="66"/>
      <c r="E198" s="5"/>
      <c r="F198" s="5"/>
      <c r="G198" s="5"/>
      <c r="H198" s="67"/>
      <c r="I198" s="67"/>
      <c r="J198" s="5"/>
    </row>
    <row r="199" spans="1:10" ht="15.75" thickBot="1" x14ac:dyDescent="0.3">
      <c r="A199" s="93">
        <v>4194</v>
      </c>
      <c r="B199" s="23"/>
      <c r="C199" s="23" t="s">
        <v>160</v>
      </c>
      <c r="D199" s="23"/>
      <c r="E199" s="45"/>
      <c r="F199" s="45"/>
      <c r="G199" s="45"/>
      <c r="H199" s="74"/>
      <c r="I199" s="74"/>
      <c r="J199" s="45" t="s">
        <v>5</v>
      </c>
    </row>
    <row r="200" spans="1:10" x14ac:dyDescent="0.25">
      <c r="A200" s="66">
        <v>4194.1000000000004</v>
      </c>
      <c r="C200" t="s">
        <v>161</v>
      </c>
      <c r="E200" s="5">
        <v>1500</v>
      </c>
      <c r="F200" s="5">
        <v>1500</v>
      </c>
      <c r="G200" s="5">
        <f>SUM(E200-F200)</f>
        <v>0</v>
      </c>
      <c r="H200" s="67">
        <f>SUM(G200/E200)</f>
        <v>0</v>
      </c>
      <c r="I200" s="67"/>
      <c r="J200" s="5">
        <v>1500</v>
      </c>
    </row>
    <row r="201" spans="1:10" x14ac:dyDescent="0.25">
      <c r="A201" s="66">
        <v>4194.2</v>
      </c>
      <c r="C201" t="s">
        <v>99</v>
      </c>
      <c r="E201" s="5">
        <v>500</v>
      </c>
      <c r="F201" s="5">
        <v>80.77</v>
      </c>
      <c r="G201" s="5">
        <f t="shared" ref="G201:G208" si="9">SUM(E201-F201)</f>
        <v>419.23</v>
      </c>
      <c r="H201" s="67">
        <f t="shared" ref="H201:H208" si="10">SUM(G201/E201)</f>
        <v>0.83845999999999998</v>
      </c>
      <c r="I201" s="67"/>
      <c r="J201" s="5">
        <v>250</v>
      </c>
    </row>
    <row r="202" spans="1:10" x14ac:dyDescent="0.25">
      <c r="A202" s="66">
        <v>4194.21</v>
      </c>
      <c r="C202" t="s">
        <v>162</v>
      </c>
      <c r="E202" s="5">
        <v>10000</v>
      </c>
      <c r="F202" s="5">
        <v>6383.2</v>
      </c>
      <c r="G202" s="5">
        <f t="shared" si="9"/>
        <v>3616.8</v>
      </c>
      <c r="H202" s="67">
        <f t="shared" si="10"/>
        <v>0.36168</v>
      </c>
      <c r="I202" s="86"/>
      <c r="J202" s="5">
        <v>60000</v>
      </c>
    </row>
    <row r="203" spans="1:10" x14ac:dyDescent="0.25">
      <c r="A203" s="66">
        <v>4194.2299999999996</v>
      </c>
      <c r="C203" t="s">
        <v>163</v>
      </c>
      <c r="E203" s="5">
        <v>2000</v>
      </c>
      <c r="F203" s="5">
        <v>779.98</v>
      </c>
      <c r="G203" s="5">
        <f t="shared" si="9"/>
        <v>1220.02</v>
      </c>
      <c r="H203" s="67">
        <f t="shared" si="10"/>
        <v>0.61000999999999994</v>
      </c>
      <c r="I203" s="67"/>
      <c r="J203" s="5">
        <v>15000</v>
      </c>
    </row>
    <row r="204" spans="1:10" x14ac:dyDescent="0.25">
      <c r="A204" s="66">
        <v>4194.24</v>
      </c>
      <c r="C204" t="s">
        <v>164</v>
      </c>
      <c r="E204" s="5">
        <v>750</v>
      </c>
      <c r="F204" s="5">
        <v>311.25</v>
      </c>
      <c r="G204" s="5">
        <f t="shared" si="9"/>
        <v>438.75</v>
      </c>
      <c r="H204" s="67">
        <f t="shared" si="10"/>
        <v>0.58499999999999996</v>
      </c>
      <c r="I204" s="67"/>
      <c r="J204" s="5">
        <v>500</v>
      </c>
    </row>
    <row r="205" spans="1:10" x14ac:dyDescent="0.25">
      <c r="A205" s="66">
        <v>4194.4009999999998</v>
      </c>
      <c r="C205" t="s">
        <v>165</v>
      </c>
      <c r="E205" s="5">
        <v>7000</v>
      </c>
      <c r="F205" s="5">
        <v>6624.76</v>
      </c>
      <c r="G205" s="5">
        <f t="shared" si="9"/>
        <v>375.23999999999978</v>
      </c>
      <c r="H205" s="67">
        <f t="shared" si="10"/>
        <v>5.3605714285714257E-2</v>
      </c>
      <c r="I205" s="67"/>
      <c r="J205" s="5">
        <v>7000</v>
      </c>
    </row>
    <row r="206" spans="1:10" x14ac:dyDescent="0.25">
      <c r="A206" s="66">
        <v>4194.402</v>
      </c>
      <c r="C206" t="s">
        <v>166</v>
      </c>
      <c r="E206" s="5">
        <v>1200</v>
      </c>
      <c r="F206" s="5">
        <v>1607.22</v>
      </c>
      <c r="G206" s="5">
        <f t="shared" si="9"/>
        <v>-407.22</v>
      </c>
      <c r="H206" s="67">
        <f t="shared" si="10"/>
        <v>-0.33935000000000004</v>
      </c>
      <c r="I206" s="67"/>
      <c r="J206" s="5">
        <v>1500</v>
      </c>
    </row>
    <row r="207" spans="1:10" x14ac:dyDescent="0.25">
      <c r="A207" s="66">
        <v>4194.4040000000005</v>
      </c>
      <c r="C207" t="s">
        <v>167</v>
      </c>
      <c r="E207" s="5">
        <v>3500</v>
      </c>
      <c r="F207" s="5">
        <v>3062.16</v>
      </c>
      <c r="G207" s="5">
        <f t="shared" si="9"/>
        <v>437.84000000000015</v>
      </c>
      <c r="H207" s="86">
        <v>0.02</v>
      </c>
      <c r="I207" s="86"/>
      <c r="J207" s="22">
        <v>1500</v>
      </c>
    </row>
    <row r="208" spans="1:10" x14ac:dyDescent="0.25">
      <c r="A208" s="66">
        <v>4194.5</v>
      </c>
      <c r="C208" t="s">
        <v>168</v>
      </c>
      <c r="E208" s="5">
        <v>600</v>
      </c>
      <c r="F208" s="5">
        <v>0</v>
      </c>
      <c r="G208" s="5">
        <f t="shared" si="9"/>
        <v>600</v>
      </c>
      <c r="H208" s="67">
        <f t="shared" si="10"/>
        <v>1</v>
      </c>
      <c r="I208" s="67"/>
      <c r="J208" s="5">
        <v>300</v>
      </c>
    </row>
    <row r="209" spans="1:10" x14ac:dyDescent="0.25">
      <c r="A209" s="66"/>
      <c r="C209" s="68" t="s">
        <v>169</v>
      </c>
      <c r="D209" s="69"/>
      <c r="E209" s="94">
        <f>SUM(E200:E208)</f>
        <v>27050</v>
      </c>
      <c r="F209" s="94">
        <f>SUM(F200:F208)</f>
        <v>20349.34</v>
      </c>
      <c r="G209" s="94">
        <f>SUM(G200:G208)</f>
        <v>6700.66</v>
      </c>
      <c r="H209" s="92"/>
      <c r="I209" s="92"/>
      <c r="J209" s="94">
        <f>SUM(J200:J208)</f>
        <v>87550</v>
      </c>
    </row>
    <row r="210" spans="1:10" x14ac:dyDescent="0.25">
      <c r="A210" s="66"/>
      <c r="E210" s="5"/>
      <c r="F210" s="5"/>
      <c r="G210" s="5"/>
      <c r="H210" s="67"/>
      <c r="I210" s="67"/>
      <c r="J210" s="5"/>
    </row>
    <row r="211" spans="1:10" ht="15.75" thickBot="1" x14ac:dyDescent="0.3">
      <c r="A211" s="93">
        <v>4195</v>
      </c>
      <c r="B211" s="23"/>
      <c r="C211" s="23" t="s">
        <v>170</v>
      </c>
      <c r="D211" s="23"/>
      <c r="E211" s="45"/>
      <c r="F211" s="45" t="s">
        <v>5</v>
      </c>
      <c r="G211" s="45" t="s">
        <v>5</v>
      </c>
      <c r="H211" s="74" t="s">
        <v>5</v>
      </c>
      <c r="I211" s="74"/>
      <c r="J211" s="45" t="s">
        <v>5</v>
      </c>
    </row>
    <row r="212" spans="1:10" x14ac:dyDescent="0.25">
      <c r="A212" s="96">
        <v>4195.2</v>
      </c>
      <c r="B212" s="20"/>
      <c r="C212" s="16" t="s">
        <v>171</v>
      </c>
      <c r="D212" s="20"/>
      <c r="E212" s="22">
        <v>2000</v>
      </c>
      <c r="F212" s="22">
        <v>2218.81</v>
      </c>
      <c r="G212" s="22">
        <f>SUM(E212-F212)</f>
        <v>-218.80999999999995</v>
      </c>
      <c r="H212" s="67">
        <f>SUM(G212/E212)</f>
        <v>-0.10940499999999997</v>
      </c>
      <c r="I212" s="67"/>
      <c r="J212" s="22">
        <v>5050.25</v>
      </c>
    </row>
    <row r="213" spans="1:10" x14ac:dyDescent="0.25">
      <c r="A213" s="96">
        <v>4195.3100000000004</v>
      </c>
      <c r="B213" s="20"/>
      <c r="C213" s="16" t="s">
        <v>172</v>
      </c>
      <c r="D213" s="20"/>
      <c r="E213" s="22">
        <v>0</v>
      </c>
      <c r="F213" s="97">
        <v>0</v>
      </c>
      <c r="G213" s="22">
        <f>SUM(E213-F213)</f>
        <v>0</v>
      </c>
      <c r="H213" s="67"/>
      <c r="I213" s="67"/>
      <c r="J213" s="22">
        <v>0</v>
      </c>
    </row>
    <row r="214" spans="1:10" x14ac:dyDescent="0.25">
      <c r="A214" s="96">
        <v>4195.5</v>
      </c>
      <c r="B214" s="20"/>
      <c r="C214" s="16" t="s">
        <v>173</v>
      </c>
      <c r="D214" s="20"/>
      <c r="E214" s="22">
        <v>1800</v>
      </c>
      <c r="F214" s="97">
        <v>1896.82</v>
      </c>
      <c r="G214" s="22">
        <f>SUM(E214-F214)</f>
        <v>-96.819999999999936</v>
      </c>
      <c r="H214" s="67"/>
      <c r="I214" s="67"/>
      <c r="J214" s="22">
        <v>0</v>
      </c>
    </row>
    <row r="215" spans="1:10" x14ac:dyDescent="0.25">
      <c r="A215" s="96">
        <v>4195.5029999999997</v>
      </c>
      <c r="B215" s="20"/>
      <c r="C215" s="16" t="s">
        <v>174</v>
      </c>
      <c r="D215" s="20"/>
      <c r="E215" s="22">
        <v>2000</v>
      </c>
      <c r="F215" s="97">
        <v>2000</v>
      </c>
      <c r="G215" s="22">
        <f>SUM(E215-F215)</f>
        <v>0</v>
      </c>
      <c r="H215" s="67"/>
      <c r="I215" s="84" t="s">
        <v>65</v>
      </c>
      <c r="J215" s="22">
        <v>6000</v>
      </c>
    </row>
    <row r="216" spans="1:10" x14ac:dyDescent="0.25">
      <c r="A216" s="54"/>
      <c r="B216" s="20"/>
      <c r="C216" s="68" t="s">
        <v>175</v>
      </c>
      <c r="D216" s="68"/>
      <c r="E216" s="94">
        <f>SUM(E212:E215)</f>
        <v>5800</v>
      </c>
      <c r="F216" s="94">
        <f>SUM(F212:F215)</f>
        <v>6115.63</v>
      </c>
      <c r="G216" s="94">
        <f>SUM(G212:G215)</f>
        <v>-315.62999999999988</v>
      </c>
      <c r="H216" s="98">
        <f>SUM(G216/E216)</f>
        <v>-5.4418965517241361E-2</v>
      </c>
      <c r="I216" s="92"/>
      <c r="J216" s="94">
        <f>SUM(J212:J215)</f>
        <v>11050.25</v>
      </c>
    </row>
    <row r="217" spans="1:10" x14ac:dyDescent="0.25">
      <c r="A217" s="54"/>
      <c r="B217" s="20"/>
      <c r="C217" s="20"/>
      <c r="D217" s="20"/>
      <c r="E217" s="60"/>
      <c r="F217" s="60"/>
      <c r="G217" s="60"/>
      <c r="H217" s="67"/>
      <c r="I217" s="67"/>
      <c r="J217" s="60"/>
    </row>
    <row r="218" spans="1:10" x14ac:dyDescent="0.25">
      <c r="A218" s="54">
        <v>4196</v>
      </c>
      <c r="B218" s="20"/>
      <c r="C218" s="68" t="s">
        <v>176</v>
      </c>
      <c r="D218" s="68"/>
      <c r="E218" s="99">
        <v>2805</v>
      </c>
      <c r="F218" s="99">
        <v>2805</v>
      </c>
      <c r="G218" s="94">
        <f>SUM(E218-F218)</f>
        <v>0</v>
      </c>
      <c r="H218" s="92">
        <f>SUM(G218/E218)</f>
        <v>0</v>
      </c>
      <c r="I218" s="92"/>
      <c r="J218" s="94">
        <v>2351</v>
      </c>
    </row>
    <row r="219" spans="1:10" x14ac:dyDescent="0.25">
      <c r="A219" s="54"/>
      <c r="B219" s="20"/>
      <c r="C219" s="68"/>
      <c r="D219" s="68"/>
      <c r="E219" s="100"/>
      <c r="F219" s="100"/>
      <c r="G219" s="101"/>
      <c r="H219" s="92"/>
      <c r="I219" s="92"/>
      <c r="J219" s="101"/>
    </row>
    <row r="220" spans="1:10" x14ac:dyDescent="0.25">
      <c r="A220" s="54"/>
      <c r="B220" s="20"/>
      <c r="C220" s="20"/>
      <c r="D220" s="20"/>
      <c r="E220" s="102"/>
      <c r="F220" s="103"/>
      <c r="G220" s="60"/>
      <c r="H220" s="67"/>
      <c r="I220" s="67"/>
      <c r="J220" s="60"/>
    </row>
    <row r="221" spans="1:10" x14ac:dyDescent="0.25">
      <c r="A221" s="54">
        <v>4197</v>
      </c>
      <c r="B221" s="20"/>
      <c r="C221" s="68" t="s">
        <v>177</v>
      </c>
      <c r="D221" s="68"/>
      <c r="E221" s="94">
        <v>1</v>
      </c>
      <c r="F221" s="94">
        <v>0</v>
      </c>
      <c r="G221" s="94">
        <f>SUM(E221-F221)</f>
        <v>1</v>
      </c>
      <c r="H221" s="92">
        <f>SUM(G221/E221)</f>
        <v>1</v>
      </c>
      <c r="I221" s="92"/>
      <c r="J221" s="104">
        <v>1</v>
      </c>
    </row>
    <row r="222" spans="1:10" x14ac:dyDescent="0.25">
      <c r="A222" s="54"/>
      <c r="B222" s="20"/>
      <c r="C222" s="68"/>
      <c r="D222" s="68"/>
      <c r="E222" s="101"/>
      <c r="F222" s="101"/>
      <c r="G222" s="101"/>
      <c r="H222" s="92"/>
      <c r="I222" s="92"/>
      <c r="J222" s="105"/>
    </row>
    <row r="223" spans="1:10" x14ac:dyDescent="0.25">
      <c r="A223" s="54"/>
      <c r="B223" s="20"/>
      <c r="C223" s="20"/>
      <c r="D223" s="20"/>
      <c r="E223" s="60"/>
      <c r="F223" s="60"/>
      <c r="G223" s="60"/>
      <c r="H223" s="67"/>
      <c r="I223" s="67"/>
      <c r="J223" s="53"/>
    </row>
    <row r="224" spans="1:10" ht="15.75" thickBot="1" x14ac:dyDescent="0.3">
      <c r="A224" s="93">
        <v>4199</v>
      </c>
      <c r="B224" s="23"/>
      <c r="C224" s="23" t="s">
        <v>178</v>
      </c>
      <c r="D224" s="23"/>
      <c r="E224" s="45"/>
      <c r="F224" s="45"/>
      <c r="G224" s="45"/>
      <c r="H224" s="74"/>
      <c r="I224" s="74"/>
      <c r="J224" s="45" t="s">
        <v>5</v>
      </c>
    </row>
    <row r="225" spans="1:10" x14ac:dyDescent="0.25">
      <c r="A225" s="66">
        <v>4199.3999999999996</v>
      </c>
      <c r="C225" s="16" t="s">
        <v>179</v>
      </c>
      <c r="D225" s="16"/>
      <c r="E225" s="5">
        <v>2400</v>
      </c>
      <c r="F225" s="5">
        <v>2268.3200000000002</v>
      </c>
      <c r="G225" s="22">
        <f>SUM(E225-F225)</f>
        <v>131.67999999999984</v>
      </c>
      <c r="H225" s="67">
        <f>SUM(G225/E225)</f>
        <v>5.4866666666666598E-2</v>
      </c>
      <c r="I225" s="84" t="s">
        <v>67</v>
      </c>
      <c r="J225" s="5">
        <v>11260</v>
      </c>
    </row>
    <row r="226" spans="1:10" x14ac:dyDescent="0.25">
      <c r="A226" s="66">
        <v>4199.45</v>
      </c>
      <c r="C226" s="16" t="s">
        <v>180</v>
      </c>
      <c r="D226" s="16"/>
      <c r="E226" s="5">
        <v>250</v>
      </c>
      <c r="F226" s="5">
        <v>250</v>
      </c>
      <c r="G226" s="22">
        <f>SUM(E226-F226)</f>
        <v>0</v>
      </c>
      <c r="H226" s="67">
        <f>SUM(G226/E226)</f>
        <v>0</v>
      </c>
      <c r="I226" s="67"/>
      <c r="J226" s="5">
        <v>500</v>
      </c>
    </row>
    <row r="227" spans="1:10" x14ac:dyDescent="0.25">
      <c r="A227" s="66"/>
      <c r="C227" s="68" t="s">
        <v>181</v>
      </c>
      <c r="D227" s="106"/>
      <c r="E227" s="94">
        <f>SUM(E225:E226)</f>
        <v>2650</v>
      </c>
      <c r="F227" s="94">
        <f>SUM(F225:F226)</f>
        <v>2518.3200000000002</v>
      </c>
      <c r="G227" s="94">
        <f>SUM(G225:G226)</f>
        <v>131.67999999999984</v>
      </c>
      <c r="H227" s="92"/>
      <c r="I227" s="92"/>
      <c r="J227" s="94">
        <f>SUM(J225:J226)</f>
        <v>11760</v>
      </c>
    </row>
    <row r="228" spans="1:10" x14ac:dyDescent="0.25">
      <c r="A228" s="107"/>
      <c r="B228" s="108"/>
      <c r="C228" s="109" t="s">
        <v>182</v>
      </c>
      <c r="D228" s="109"/>
      <c r="E228" s="110">
        <f>SUM(E227,E221,E218,E216,E209,E196,E178,E173,E169,E163,E121,E94)</f>
        <v>176987</v>
      </c>
      <c r="F228" s="110">
        <f>SUM(F227,F221,F218,F216,F209,F196,F178,F173,F169,F163,F121,F94)</f>
        <v>142329.13</v>
      </c>
      <c r="G228" s="110">
        <f>SUM(G227,G221,G218,G216,G209,G196,G178,G173,G169,G163,G121,G94)</f>
        <v>34657.869999999995</v>
      </c>
      <c r="H228" s="110">
        <f>SUM(H227,H221,H218,H216,H209,H196,H178,H173,H169,H163,H121,H94)</f>
        <v>0.94558103448275865</v>
      </c>
      <c r="I228" s="110">
        <f>SUM(I227,I221,I218,I216,I209,I196,I178,I173,I169,I163,I121,I94)</f>
        <v>0</v>
      </c>
      <c r="J228" s="110">
        <f>SUM(J227,J221,J218,J216,J209,J196,J178,J173,J169,J163,J121,J94)</f>
        <v>274511.54000000004</v>
      </c>
    </row>
    <row r="229" spans="1:10" x14ac:dyDescent="0.25">
      <c r="A229" s="66"/>
      <c r="C229" s="80"/>
      <c r="D229" s="80"/>
      <c r="E229" s="53"/>
      <c r="F229" s="53"/>
      <c r="G229" s="53"/>
      <c r="H229" s="67"/>
      <c r="I229" s="67"/>
      <c r="J229" s="5"/>
    </row>
    <row r="230" spans="1:10" x14ac:dyDescent="0.25">
      <c r="A230" s="66"/>
      <c r="C230" s="80"/>
      <c r="D230" s="80"/>
      <c r="E230" s="53"/>
      <c r="F230" s="53"/>
      <c r="G230" s="53"/>
      <c r="H230" s="67"/>
      <c r="I230" s="67"/>
      <c r="J230" s="5"/>
    </row>
    <row r="231" spans="1:10" ht="15.75" x14ac:dyDescent="0.25">
      <c r="A231" s="66"/>
      <c r="C231" s="64" t="s">
        <v>183</v>
      </c>
      <c r="D231" s="64"/>
      <c r="E231" s="53"/>
      <c r="F231" s="53"/>
      <c r="G231" s="53"/>
      <c r="H231" s="67"/>
      <c r="I231" s="67"/>
      <c r="J231" s="5"/>
    </row>
    <row r="232" spans="1:10" ht="15.75" thickBot="1" x14ac:dyDescent="0.3">
      <c r="A232" s="93">
        <v>4210</v>
      </c>
      <c r="B232" s="23"/>
      <c r="C232" s="23" t="s">
        <v>184</v>
      </c>
      <c r="D232" s="23"/>
      <c r="E232" s="45"/>
      <c r="F232" s="45"/>
      <c r="G232" s="45"/>
      <c r="H232" s="74"/>
      <c r="I232" s="74"/>
      <c r="J232" s="14" t="s">
        <v>5</v>
      </c>
    </row>
    <row r="233" spans="1:10" x14ac:dyDescent="0.25">
      <c r="A233" s="66">
        <v>4211.3</v>
      </c>
      <c r="C233" s="16" t="s">
        <v>185</v>
      </c>
      <c r="D233" s="16"/>
      <c r="E233" s="5">
        <v>290848</v>
      </c>
      <c r="F233" s="22">
        <v>290848</v>
      </c>
      <c r="G233" s="5">
        <f>SUM(E233-F233)</f>
        <v>0</v>
      </c>
      <c r="H233" s="67">
        <f>SUM(G233/E233)</f>
        <v>0</v>
      </c>
      <c r="I233" s="67"/>
      <c r="J233" s="5">
        <v>321584.02</v>
      </c>
    </row>
    <row r="234" spans="1:10" x14ac:dyDescent="0.25">
      <c r="A234" s="66"/>
      <c r="C234" s="68" t="s">
        <v>186</v>
      </c>
      <c r="D234" s="111"/>
      <c r="E234" s="94">
        <f>SUM(E233)</f>
        <v>290848</v>
      </c>
      <c r="F234" s="94">
        <f>SUM(F233)</f>
        <v>290848</v>
      </c>
      <c r="G234" s="94">
        <f>SUM(G233)</f>
        <v>0</v>
      </c>
      <c r="H234" s="92"/>
      <c r="I234" s="92"/>
      <c r="J234" s="94">
        <f>SUM(J233)</f>
        <v>321584.02</v>
      </c>
    </row>
    <row r="235" spans="1:10" x14ac:dyDescent="0.25">
      <c r="A235" s="66"/>
      <c r="C235" s="16"/>
      <c r="D235" s="16"/>
      <c r="E235" s="5"/>
      <c r="F235" s="5"/>
      <c r="G235" s="5"/>
      <c r="H235" s="67"/>
      <c r="I235" s="67"/>
      <c r="J235" s="5"/>
    </row>
    <row r="236" spans="1:10" x14ac:dyDescent="0.25">
      <c r="A236" s="66"/>
      <c r="C236" s="16"/>
      <c r="D236" s="16"/>
      <c r="E236" s="5"/>
      <c r="F236" s="5"/>
      <c r="G236" s="5"/>
      <c r="H236" s="67"/>
      <c r="I236" s="67"/>
      <c r="J236" s="5"/>
    </row>
    <row r="237" spans="1:10" ht="15.75" thickBot="1" x14ac:dyDescent="0.3">
      <c r="A237" s="93">
        <v>4225</v>
      </c>
      <c r="B237" s="23"/>
      <c r="C237" s="23" t="s">
        <v>187</v>
      </c>
      <c r="D237" s="23"/>
      <c r="E237" s="45"/>
      <c r="F237" s="45"/>
      <c r="G237" s="45"/>
      <c r="H237" s="74"/>
      <c r="I237" s="74"/>
      <c r="J237" s="14" t="s">
        <v>5</v>
      </c>
    </row>
    <row r="238" spans="1:10" x14ac:dyDescent="0.25">
      <c r="A238" s="66">
        <v>4225.3</v>
      </c>
      <c r="C238" s="16" t="s">
        <v>188</v>
      </c>
      <c r="D238" s="16"/>
      <c r="E238" s="5">
        <v>1750</v>
      </c>
      <c r="F238" s="5">
        <v>1749.88</v>
      </c>
      <c r="G238" s="5">
        <f t="shared" ref="G238:G243" si="11">SUM(E238-F238)</f>
        <v>0.11999999999989086</v>
      </c>
      <c r="H238" s="86">
        <v>1</v>
      </c>
      <c r="I238" s="84" t="s">
        <v>5</v>
      </c>
      <c r="J238" s="5">
        <v>250</v>
      </c>
    </row>
    <row r="239" spans="1:10" x14ac:dyDescent="0.25">
      <c r="A239" s="66">
        <v>4225.3010000000004</v>
      </c>
      <c r="C239" s="16" t="s">
        <v>189</v>
      </c>
      <c r="D239" s="16"/>
      <c r="E239" s="5">
        <v>1000</v>
      </c>
      <c r="F239" s="5">
        <v>1176</v>
      </c>
      <c r="G239" s="5">
        <f t="shared" si="11"/>
        <v>-176</v>
      </c>
      <c r="H239" s="67">
        <f>SUM(G239/E239)</f>
        <v>-0.17599999999999999</v>
      </c>
      <c r="I239" s="67"/>
      <c r="J239" s="5">
        <v>1000</v>
      </c>
    </row>
    <row r="240" spans="1:10" x14ac:dyDescent="0.25">
      <c r="A240" s="66">
        <v>4225.3019999999997</v>
      </c>
      <c r="C240" s="16" t="s">
        <v>190</v>
      </c>
      <c r="D240" s="16"/>
      <c r="E240" s="5">
        <v>1</v>
      </c>
      <c r="F240" s="5">
        <v>0</v>
      </c>
      <c r="G240" s="5">
        <f t="shared" si="11"/>
        <v>1</v>
      </c>
      <c r="H240" s="67">
        <f>SUM(G240/E240)</f>
        <v>1</v>
      </c>
      <c r="I240" s="67"/>
      <c r="J240" s="5">
        <v>1</v>
      </c>
    </row>
    <row r="241" spans="1:10" x14ac:dyDescent="0.25">
      <c r="A241" s="66">
        <v>4225.3029999999999</v>
      </c>
      <c r="C241" s="16" t="s">
        <v>191</v>
      </c>
      <c r="D241" s="16"/>
      <c r="E241" s="5">
        <v>1</v>
      </c>
      <c r="F241" s="5">
        <v>0</v>
      </c>
      <c r="G241" s="5">
        <f t="shared" si="11"/>
        <v>1</v>
      </c>
      <c r="H241" s="67">
        <f>SUM(G241/E241)</f>
        <v>1</v>
      </c>
      <c r="I241" s="67"/>
      <c r="J241" s="5">
        <v>1</v>
      </c>
    </row>
    <row r="242" spans="1:10" x14ac:dyDescent="0.25">
      <c r="A242" s="66">
        <v>4225.5</v>
      </c>
      <c r="C242" s="16" t="s">
        <v>192</v>
      </c>
      <c r="D242" s="16"/>
      <c r="E242" s="5">
        <v>50</v>
      </c>
      <c r="F242" s="5">
        <v>0</v>
      </c>
      <c r="G242" s="5">
        <f t="shared" si="11"/>
        <v>50</v>
      </c>
      <c r="H242" s="67">
        <v>0</v>
      </c>
      <c r="I242" s="67"/>
      <c r="J242" s="5">
        <v>50</v>
      </c>
    </row>
    <row r="243" spans="1:10" x14ac:dyDescent="0.25">
      <c r="A243" s="66">
        <v>4225.6000000000004</v>
      </c>
      <c r="C243" s="16" t="s">
        <v>101</v>
      </c>
      <c r="D243" s="16"/>
      <c r="E243" s="5">
        <v>100</v>
      </c>
      <c r="F243" s="5">
        <v>0</v>
      </c>
      <c r="G243" s="5">
        <f t="shared" si="11"/>
        <v>100</v>
      </c>
      <c r="H243" s="67">
        <f>SUM(G243/E243)</f>
        <v>1</v>
      </c>
      <c r="I243" s="67"/>
      <c r="J243" s="5">
        <v>1</v>
      </c>
    </row>
    <row r="244" spans="1:10" x14ac:dyDescent="0.25">
      <c r="A244" s="66"/>
      <c r="C244" s="68" t="s">
        <v>193</v>
      </c>
      <c r="D244" s="111"/>
      <c r="E244" s="94">
        <f>SUM(E238:E243)</f>
        <v>2902</v>
      </c>
      <c r="F244" s="94">
        <f>SUM(F238:F243)</f>
        <v>2925.88</v>
      </c>
      <c r="G244" s="94">
        <f>SUM(G238:G243)</f>
        <v>-23.880000000000109</v>
      </c>
      <c r="H244" s="92"/>
      <c r="I244" s="92"/>
      <c r="J244" s="94">
        <f>SUM(J238:J243)</f>
        <v>1303</v>
      </c>
    </row>
    <row r="245" spans="1:10" x14ac:dyDescent="0.25">
      <c r="A245" s="66"/>
      <c r="C245" s="16"/>
      <c r="D245" s="16"/>
      <c r="E245" s="5"/>
      <c r="F245" s="5"/>
      <c r="G245" s="5"/>
      <c r="H245" s="67"/>
      <c r="I245" s="67"/>
      <c r="J245" s="5"/>
    </row>
    <row r="246" spans="1:10" ht="15.75" thickBot="1" x14ac:dyDescent="0.3">
      <c r="A246" s="93">
        <v>4240</v>
      </c>
      <c r="B246" s="23"/>
      <c r="C246" s="23" t="s">
        <v>194</v>
      </c>
      <c r="D246" s="23"/>
      <c r="E246" s="45"/>
      <c r="F246" s="45"/>
      <c r="G246" s="45"/>
      <c r="H246" s="41"/>
      <c r="I246" s="41"/>
      <c r="J246" s="14" t="s">
        <v>5</v>
      </c>
    </row>
    <row r="247" spans="1:10" x14ac:dyDescent="0.25">
      <c r="A247" s="66">
        <v>4240.1000000000004</v>
      </c>
      <c r="C247" s="16" t="s">
        <v>195</v>
      </c>
      <c r="D247" s="16"/>
      <c r="E247" s="5">
        <v>5000</v>
      </c>
      <c r="F247" s="5">
        <v>5000</v>
      </c>
      <c r="G247" s="5">
        <f t="shared" ref="G247:G252" si="12">SUM(E247-F247)</f>
        <v>0</v>
      </c>
      <c r="H247" s="67">
        <f t="shared" ref="H247:H256" si="13">SUM(G247/E247)</f>
        <v>0</v>
      </c>
      <c r="I247" s="67"/>
      <c r="J247" s="5">
        <v>5000</v>
      </c>
    </row>
    <row r="248" spans="1:10" x14ac:dyDescent="0.25">
      <c r="A248" s="66">
        <v>4240.1499999999996</v>
      </c>
      <c r="C248" s="16" t="s">
        <v>196</v>
      </c>
      <c r="D248" s="16"/>
      <c r="E248" s="5">
        <v>1000</v>
      </c>
      <c r="F248" s="5">
        <v>416</v>
      </c>
      <c r="G248" s="5">
        <f t="shared" si="12"/>
        <v>584</v>
      </c>
      <c r="H248" s="112">
        <v>0.13</v>
      </c>
      <c r="I248" s="86"/>
      <c r="J248" s="5">
        <v>1000</v>
      </c>
    </row>
    <row r="249" spans="1:10" x14ac:dyDescent="0.25">
      <c r="A249" s="66">
        <v>4240.2</v>
      </c>
      <c r="C249" s="16" t="s">
        <v>99</v>
      </c>
      <c r="D249" s="16"/>
      <c r="E249" s="5">
        <v>100</v>
      </c>
      <c r="F249" s="5">
        <v>600</v>
      </c>
      <c r="G249" s="5">
        <f>SUM(E249-F249)</f>
        <v>-500</v>
      </c>
      <c r="H249" s="67">
        <f t="shared" si="13"/>
        <v>-5</v>
      </c>
      <c r="I249" s="67"/>
      <c r="J249" s="5">
        <v>100</v>
      </c>
    </row>
    <row r="250" spans="1:10" x14ac:dyDescent="0.25">
      <c r="A250" s="66">
        <v>4240.2700000000004</v>
      </c>
      <c r="C250" s="16" t="s">
        <v>101</v>
      </c>
      <c r="D250" s="16"/>
      <c r="E250" s="5">
        <v>200</v>
      </c>
      <c r="F250" s="5">
        <v>0</v>
      </c>
      <c r="G250" s="5">
        <f t="shared" si="12"/>
        <v>200</v>
      </c>
      <c r="H250" s="67">
        <f t="shared" si="13"/>
        <v>1</v>
      </c>
      <c r="I250" s="67"/>
      <c r="J250" s="5">
        <v>200</v>
      </c>
    </row>
    <row r="251" spans="1:10" x14ac:dyDescent="0.25">
      <c r="A251" s="66">
        <v>4240.3100000000004</v>
      </c>
      <c r="C251" s="16" t="s">
        <v>102</v>
      </c>
      <c r="D251" s="16"/>
      <c r="E251" s="5">
        <v>125</v>
      </c>
      <c r="F251" s="5">
        <v>0</v>
      </c>
      <c r="G251" s="5">
        <f t="shared" si="12"/>
        <v>125</v>
      </c>
      <c r="H251" s="67">
        <f t="shared" si="13"/>
        <v>1</v>
      </c>
      <c r="I251" s="67"/>
      <c r="J251" s="5">
        <v>125</v>
      </c>
    </row>
    <row r="252" spans="1:10" x14ac:dyDescent="0.25">
      <c r="A252" s="66">
        <v>4240.3500000000004</v>
      </c>
      <c r="C252" s="16" t="s">
        <v>197</v>
      </c>
      <c r="D252" s="16"/>
      <c r="E252" s="5">
        <v>50</v>
      </c>
      <c r="F252" s="5">
        <v>0</v>
      </c>
      <c r="G252" s="5">
        <f t="shared" si="12"/>
        <v>50</v>
      </c>
      <c r="H252" s="67">
        <f t="shared" si="13"/>
        <v>1</v>
      </c>
      <c r="I252" s="67"/>
      <c r="J252" s="5">
        <v>50</v>
      </c>
    </row>
    <row r="253" spans="1:10" x14ac:dyDescent="0.25">
      <c r="A253" s="66"/>
      <c r="C253" s="68" t="s">
        <v>198</v>
      </c>
      <c r="D253" s="111"/>
      <c r="E253" s="94">
        <f>SUM(E247:E252)</f>
        <v>6475</v>
      </c>
      <c r="F253" s="94">
        <f>SUM(F247:F252)</f>
        <v>6016</v>
      </c>
      <c r="G253" s="94">
        <f>SUM(G247:G252)</f>
        <v>459</v>
      </c>
      <c r="H253" s="92"/>
      <c r="I253" s="92"/>
      <c r="J253" s="94">
        <f>SUM(J247:J252)</f>
        <v>6475</v>
      </c>
    </row>
    <row r="254" spans="1:10" x14ac:dyDescent="0.25">
      <c r="A254" s="66"/>
      <c r="C254" s="16"/>
      <c r="D254" s="16"/>
      <c r="E254" s="5"/>
      <c r="F254" s="5"/>
      <c r="G254" s="5"/>
      <c r="H254" s="67"/>
      <c r="I254" s="67"/>
      <c r="J254" s="5"/>
    </row>
    <row r="255" spans="1:10" ht="15.75" thickBot="1" x14ac:dyDescent="0.3">
      <c r="A255" s="93">
        <v>4290</v>
      </c>
      <c r="B255" s="23"/>
      <c r="C255" s="23" t="s">
        <v>199</v>
      </c>
      <c r="D255" s="23"/>
      <c r="E255" s="45"/>
      <c r="F255" s="45"/>
      <c r="G255" s="14"/>
      <c r="H255" s="74"/>
      <c r="I255" s="74"/>
      <c r="J255" s="14" t="s">
        <v>5</v>
      </c>
    </row>
    <row r="256" spans="1:10" x14ac:dyDescent="0.25">
      <c r="A256" s="66">
        <v>4290.3</v>
      </c>
      <c r="C256" s="16" t="s">
        <v>199</v>
      </c>
      <c r="D256" s="16"/>
      <c r="E256" s="5">
        <v>5000</v>
      </c>
      <c r="F256" s="5">
        <v>0</v>
      </c>
      <c r="G256" s="5">
        <f>SUM(E256-F256)</f>
        <v>5000</v>
      </c>
      <c r="H256" s="67">
        <f t="shared" si="13"/>
        <v>1</v>
      </c>
      <c r="I256" s="67"/>
      <c r="J256" s="5">
        <v>5500</v>
      </c>
    </row>
    <row r="257" spans="1:10" x14ac:dyDescent="0.25">
      <c r="A257" s="66"/>
      <c r="C257" s="68" t="s">
        <v>200</v>
      </c>
      <c r="D257" s="111"/>
      <c r="E257" s="94">
        <f>SUM(E256)</f>
        <v>5000</v>
      </c>
      <c r="F257" s="94">
        <f>SUM(F256)</f>
        <v>0</v>
      </c>
      <c r="G257" s="94">
        <f>SUM(G256)</f>
        <v>5000</v>
      </c>
      <c r="H257" s="92"/>
      <c r="I257" s="92"/>
      <c r="J257" s="94">
        <f>SUM(J256)</f>
        <v>5500</v>
      </c>
    </row>
    <row r="258" spans="1:10" x14ac:dyDescent="0.25">
      <c r="A258" s="66"/>
      <c r="C258" s="16"/>
      <c r="D258" s="16"/>
      <c r="E258" s="5"/>
      <c r="F258" s="5"/>
      <c r="G258" s="5"/>
      <c r="H258" s="67"/>
      <c r="I258" s="67"/>
      <c r="J258" s="5"/>
    </row>
    <row r="259" spans="1:10" ht="15.75" x14ac:dyDescent="0.25">
      <c r="A259" s="66"/>
      <c r="C259" s="64" t="s">
        <v>201</v>
      </c>
      <c r="D259" s="64"/>
      <c r="E259" s="5"/>
      <c r="F259" s="5"/>
      <c r="G259" s="5"/>
      <c r="H259" s="67"/>
      <c r="I259" s="67"/>
      <c r="J259" s="5"/>
    </row>
    <row r="260" spans="1:10" ht="15.75" thickBot="1" x14ac:dyDescent="0.3">
      <c r="A260" s="93">
        <v>4312</v>
      </c>
      <c r="B260" s="23"/>
      <c r="C260" s="23" t="s">
        <v>202</v>
      </c>
      <c r="D260" s="23"/>
      <c r="E260" s="45"/>
      <c r="F260" s="45"/>
      <c r="G260" s="45"/>
      <c r="H260" s="41"/>
      <c r="I260" s="41"/>
      <c r="J260" s="14" t="s">
        <v>5</v>
      </c>
    </row>
    <row r="261" spans="1:10" x14ac:dyDescent="0.25">
      <c r="A261" s="66"/>
      <c r="C261" s="113" t="s">
        <v>203</v>
      </c>
      <c r="D261" s="113"/>
      <c r="E261" s="5"/>
      <c r="F261" s="5"/>
      <c r="G261" s="5" t="s">
        <v>5</v>
      </c>
      <c r="H261" s="67" t="s">
        <v>5</v>
      </c>
      <c r="I261" s="67"/>
      <c r="J261" s="5"/>
    </row>
    <row r="262" spans="1:10" x14ac:dyDescent="0.25">
      <c r="A262" s="66">
        <v>4312.3609999999999</v>
      </c>
      <c r="C262" t="s">
        <v>204</v>
      </c>
      <c r="E262" s="5">
        <v>80000</v>
      </c>
      <c r="F262" s="5">
        <v>73193</v>
      </c>
      <c r="G262" s="5">
        <f>SUM(E262-F262)</f>
        <v>6807</v>
      </c>
      <c r="H262" s="67">
        <f>SUM(G262/E262)</f>
        <v>8.5087499999999996E-2</v>
      </c>
      <c r="I262" s="67"/>
      <c r="J262" s="5">
        <v>80000</v>
      </c>
    </row>
    <row r="263" spans="1:10" x14ac:dyDescent="0.25">
      <c r="A263" s="66">
        <v>4312.3620000000001</v>
      </c>
      <c r="C263" t="s">
        <v>205</v>
      </c>
      <c r="E263" s="5">
        <v>30000</v>
      </c>
      <c r="F263" s="5">
        <v>12146.65</v>
      </c>
      <c r="G263" s="5">
        <f>SUM(E263-F263)</f>
        <v>17853.349999999999</v>
      </c>
      <c r="H263" s="67">
        <f>SUM(G263/E263)</f>
        <v>0.59511166666666659</v>
      </c>
      <c r="I263" s="67"/>
      <c r="J263" s="5">
        <v>30000</v>
      </c>
    </row>
    <row r="264" spans="1:10" x14ac:dyDescent="0.25">
      <c r="A264" s="66"/>
      <c r="C264" s="113" t="s">
        <v>206</v>
      </c>
      <c r="D264" s="113"/>
      <c r="E264" s="5"/>
      <c r="F264" s="5"/>
      <c r="G264" s="5" t="s">
        <v>5</v>
      </c>
      <c r="H264" s="67" t="s">
        <v>5</v>
      </c>
      <c r="I264" s="67"/>
      <c r="J264" s="5"/>
    </row>
    <row r="265" spans="1:10" x14ac:dyDescent="0.25">
      <c r="A265" s="66">
        <v>4312.3710000000001</v>
      </c>
      <c r="C265" t="s">
        <v>204</v>
      </c>
      <c r="E265" s="5">
        <v>55000</v>
      </c>
      <c r="F265" s="5">
        <v>88380.5</v>
      </c>
      <c r="G265" s="5">
        <f>SUM(E265-F265)</f>
        <v>-33380.5</v>
      </c>
      <c r="H265" s="67">
        <f>SUM(G265/E265)</f>
        <v>-0.6069181818181818</v>
      </c>
      <c r="I265" s="67"/>
      <c r="J265" s="5">
        <v>75000</v>
      </c>
    </row>
    <row r="266" spans="1:10" x14ac:dyDescent="0.25">
      <c r="A266" s="66">
        <v>4312.3720000000003</v>
      </c>
      <c r="C266" t="s">
        <v>205</v>
      </c>
      <c r="E266" s="5">
        <v>15000</v>
      </c>
      <c r="F266" s="5">
        <v>24247.71</v>
      </c>
      <c r="G266" s="5">
        <f>SUM(E266-F266)</f>
        <v>-9247.7099999999991</v>
      </c>
      <c r="H266" s="67">
        <f>SUM(G266/E266)</f>
        <v>-0.6165139999999999</v>
      </c>
      <c r="I266" s="67"/>
      <c r="J266" s="5">
        <v>25000</v>
      </c>
    </row>
    <row r="267" spans="1:10" ht="15.75" x14ac:dyDescent="0.25">
      <c r="A267" s="66"/>
      <c r="C267" s="68" t="s">
        <v>207</v>
      </c>
      <c r="D267" s="114"/>
      <c r="E267" s="94">
        <f>SUM(E262:E266)</f>
        <v>180000</v>
      </c>
      <c r="F267" s="94">
        <f>SUM(F262:F266)</f>
        <v>197967.86</v>
      </c>
      <c r="G267" s="94">
        <f>SUM(G262:G266)</f>
        <v>-17967.86</v>
      </c>
      <c r="H267" s="92"/>
      <c r="I267" s="92"/>
      <c r="J267" s="94">
        <f>SUM(J262:J266)</f>
        <v>210000</v>
      </c>
    </row>
    <row r="268" spans="1:10" ht="15.75" x14ac:dyDescent="0.25">
      <c r="A268" s="66"/>
      <c r="C268" s="64"/>
      <c r="D268" s="64"/>
      <c r="E268" s="5"/>
      <c r="F268" s="5"/>
      <c r="G268" s="5"/>
      <c r="H268" s="67"/>
      <c r="I268" s="67"/>
      <c r="J268" s="5"/>
    </row>
    <row r="269" spans="1:10" ht="15.75" x14ac:dyDescent="0.25">
      <c r="A269" s="66"/>
      <c r="C269" s="64" t="s">
        <v>208</v>
      </c>
      <c r="D269" s="64"/>
      <c r="E269" s="5"/>
      <c r="F269" s="5"/>
      <c r="G269" s="5"/>
      <c r="H269" s="67"/>
      <c r="I269" s="67"/>
      <c r="J269" s="5"/>
    </row>
    <row r="270" spans="1:10" ht="15.75" thickBot="1" x14ac:dyDescent="0.3">
      <c r="A270" s="93">
        <v>4323</v>
      </c>
      <c r="B270" s="23"/>
      <c r="C270" s="23" t="s">
        <v>209</v>
      </c>
      <c r="D270" s="23"/>
      <c r="E270" s="45"/>
      <c r="F270" s="45"/>
      <c r="G270" s="45"/>
      <c r="H270" s="41"/>
      <c r="I270" s="41"/>
      <c r="J270" s="14" t="s">
        <v>5</v>
      </c>
    </row>
    <row r="271" spans="1:10" x14ac:dyDescent="0.25">
      <c r="A271" s="66">
        <v>4323.3500000000004</v>
      </c>
      <c r="C271" s="16" t="s">
        <v>210</v>
      </c>
      <c r="E271" s="5">
        <v>64235</v>
      </c>
      <c r="F271" s="22">
        <v>64235</v>
      </c>
      <c r="G271" s="5">
        <f>SUM(E271-F271)</f>
        <v>0</v>
      </c>
      <c r="H271" s="91">
        <f>SUM(G271/E271)</f>
        <v>0</v>
      </c>
      <c r="I271" s="91"/>
      <c r="J271" s="5">
        <v>81100.89</v>
      </c>
    </row>
    <row r="272" spans="1:10" x14ac:dyDescent="0.25">
      <c r="A272" s="66"/>
      <c r="C272" s="68" t="s">
        <v>211</v>
      </c>
      <c r="D272" s="69"/>
      <c r="E272" s="94">
        <f>SUM(E271)</f>
        <v>64235</v>
      </c>
      <c r="F272" s="94">
        <f>SUM(F271)</f>
        <v>64235</v>
      </c>
      <c r="G272" s="94">
        <f>SUM(G271)</f>
        <v>0</v>
      </c>
      <c r="H272" s="98"/>
      <c r="I272" s="98"/>
      <c r="J272" s="94">
        <f>SUM(J271)</f>
        <v>81100.89</v>
      </c>
    </row>
    <row r="273" spans="1:10" ht="15.75" x14ac:dyDescent="0.25">
      <c r="A273" s="66"/>
      <c r="C273" s="64"/>
      <c r="D273" s="64"/>
      <c r="E273" s="5"/>
      <c r="F273" s="5"/>
      <c r="G273" s="5"/>
      <c r="H273" s="67"/>
      <c r="I273" s="67"/>
      <c r="J273" s="5"/>
    </row>
    <row r="274" spans="1:10" ht="15.75" thickBot="1" x14ac:dyDescent="0.3">
      <c r="A274" s="93">
        <v>4415</v>
      </c>
      <c r="B274" s="23"/>
      <c r="C274" s="23" t="s">
        <v>212</v>
      </c>
      <c r="D274" s="23"/>
      <c r="E274" s="45"/>
      <c r="F274" s="45"/>
      <c r="G274" s="45"/>
      <c r="H274" s="41"/>
      <c r="I274" s="41"/>
      <c r="J274" s="14" t="s">
        <v>5</v>
      </c>
    </row>
    <row r="275" spans="1:10" x14ac:dyDescent="0.25">
      <c r="A275">
        <v>4415.4009999999998</v>
      </c>
      <c r="C275" s="16" t="s">
        <v>213</v>
      </c>
      <c r="D275" s="16"/>
      <c r="E275" s="5">
        <v>358</v>
      </c>
      <c r="F275" s="5">
        <v>358</v>
      </c>
      <c r="G275" s="5">
        <f>SUM(E275-F275)</f>
        <v>0</v>
      </c>
      <c r="H275" s="67">
        <f>SUM(G275/E275)</f>
        <v>0</v>
      </c>
      <c r="I275" s="84" t="s">
        <v>5</v>
      </c>
      <c r="J275" s="5">
        <v>0</v>
      </c>
    </row>
    <row r="276" spans="1:10" x14ac:dyDescent="0.25">
      <c r="A276">
        <v>4415.402</v>
      </c>
      <c r="C276" s="16" t="s">
        <v>214</v>
      </c>
      <c r="D276" s="16"/>
      <c r="E276" s="5">
        <v>1500</v>
      </c>
      <c r="F276" s="5">
        <v>1500</v>
      </c>
      <c r="G276" s="5">
        <f>SUM(E276-F276)</f>
        <v>0</v>
      </c>
      <c r="H276" s="67">
        <f>SUM(G276/E276)</f>
        <v>0</v>
      </c>
      <c r="I276" s="67"/>
      <c r="J276" s="5">
        <v>1500</v>
      </c>
    </row>
    <row r="277" spans="1:10" x14ac:dyDescent="0.25">
      <c r="A277">
        <v>4415.4030000000002</v>
      </c>
      <c r="C277" s="16" t="s">
        <v>215</v>
      </c>
      <c r="D277" s="16"/>
      <c r="E277" s="5">
        <v>1000</v>
      </c>
      <c r="F277" s="5">
        <v>1000</v>
      </c>
      <c r="G277" s="5">
        <f>SUM(E277-F277)</f>
        <v>0</v>
      </c>
      <c r="H277" s="67">
        <f>SUM(G277/E277)</f>
        <v>0</v>
      </c>
      <c r="I277" s="67"/>
      <c r="J277" s="5">
        <v>1000</v>
      </c>
    </row>
    <row r="278" spans="1:10" x14ac:dyDescent="0.25">
      <c r="C278" s="68" t="s">
        <v>216</v>
      </c>
      <c r="D278" s="111"/>
      <c r="E278" s="94">
        <f>SUM(E275:E277)</f>
        <v>2858</v>
      </c>
      <c r="F278" s="94">
        <f>SUM(F275:F277)</f>
        <v>2858</v>
      </c>
      <c r="G278" s="94">
        <f>SUM(G275:G277)</f>
        <v>0</v>
      </c>
      <c r="H278" s="101">
        <f>SUM(H275:H277)</f>
        <v>0</v>
      </c>
      <c r="I278" s="101" t="s">
        <v>5</v>
      </c>
      <c r="J278" s="94">
        <f>SUM(J275:J277)</f>
        <v>2500</v>
      </c>
    </row>
    <row r="279" spans="1:10" x14ac:dyDescent="0.25">
      <c r="C279" s="16"/>
      <c r="D279" s="16"/>
      <c r="E279" s="5"/>
      <c r="F279" s="5"/>
      <c r="G279" s="5"/>
      <c r="H279" s="67"/>
      <c r="I279" s="67"/>
      <c r="J279" s="5"/>
    </row>
    <row r="280" spans="1:10" ht="15.75" x14ac:dyDescent="0.25">
      <c r="C280" s="64" t="s">
        <v>217</v>
      </c>
      <c r="D280" s="64"/>
      <c r="E280" s="5"/>
      <c r="F280" s="5"/>
      <c r="G280" s="5"/>
      <c r="H280" s="67"/>
      <c r="I280" s="67"/>
      <c r="J280" s="5"/>
    </row>
    <row r="281" spans="1:10" ht="15.75" thickBot="1" x14ac:dyDescent="0.3">
      <c r="A281" s="93" t="s">
        <v>218</v>
      </c>
      <c r="B281" s="23"/>
      <c r="C281" s="23" t="s">
        <v>219</v>
      </c>
      <c r="D281" s="23"/>
      <c r="E281" s="45"/>
      <c r="F281" s="45"/>
      <c r="G281" s="45"/>
      <c r="H281" s="41"/>
      <c r="I281" s="41"/>
      <c r="J281" s="14" t="s">
        <v>5</v>
      </c>
    </row>
    <row r="282" spans="1:10" x14ac:dyDescent="0.25">
      <c r="A282" s="96">
        <v>4445.5</v>
      </c>
      <c r="C282" s="16" t="s">
        <v>220</v>
      </c>
      <c r="D282" s="16"/>
      <c r="E282" s="5">
        <v>10000</v>
      </c>
      <c r="F282" s="5">
        <v>30</v>
      </c>
      <c r="G282" s="5">
        <f>SUM(E282-F282)</f>
        <v>9970</v>
      </c>
      <c r="H282" s="67">
        <f>SUM(G282/E282)</f>
        <v>0.997</v>
      </c>
      <c r="I282" s="67"/>
      <c r="J282" s="5">
        <v>10000</v>
      </c>
    </row>
    <row r="283" spans="1:10" x14ac:dyDescent="0.25">
      <c r="A283" s="96"/>
      <c r="C283" s="68" t="s">
        <v>221</v>
      </c>
      <c r="D283" s="111"/>
      <c r="E283" s="94">
        <f>SUM(E282)</f>
        <v>10000</v>
      </c>
      <c r="F283" s="94">
        <f>SUM(F282)</f>
        <v>30</v>
      </c>
      <c r="G283" s="94">
        <f>SUM(G282)</f>
        <v>9970</v>
      </c>
      <c r="H283" s="92"/>
      <c r="I283" s="92"/>
      <c r="J283" s="94">
        <f>SUM(J282)</f>
        <v>10000</v>
      </c>
    </row>
    <row r="284" spans="1:10" x14ac:dyDescent="0.25">
      <c r="A284" s="96"/>
      <c r="C284" s="20"/>
      <c r="D284" s="16"/>
      <c r="E284" s="5"/>
      <c r="F284" s="5"/>
      <c r="G284" s="5"/>
      <c r="H284" s="67"/>
      <c r="I284" s="67"/>
      <c r="J284" s="5"/>
    </row>
    <row r="285" spans="1:10" ht="15.75" thickBot="1" x14ac:dyDescent="0.3">
      <c r="A285" s="73"/>
      <c r="B285" s="9"/>
      <c r="C285" s="11" t="s">
        <v>222</v>
      </c>
      <c r="D285" s="11"/>
      <c r="E285" s="12"/>
      <c r="F285" s="12"/>
      <c r="G285" s="12"/>
      <c r="H285" s="41"/>
      <c r="I285" s="41"/>
      <c r="J285" s="14" t="s">
        <v>5</v>
      </c>
    </row>
    <row r="286" spans="1:10" x14ac:dyDescent="0.25">
      <c r="A286" s="66">
        <v>4445.4009999999998</v>
      </c>
      <c r="C286" s="16" t="s">
        <v>223</v>
      </c>
      <c r="D286" s="16"/>
      <c r="E286" s="5">
        <v>4000</v>
      </c>
      <c r="F286" s="22">
        <v>4000</v>
      </c>
      <c r="G286" s="5">
        <f>SUM(E286-F286)</f>
        <v>0</v>
      </c>
      <c r="H286" s="67">
        <f>SUM(G286/E286)</f>
        <v>0</v>
      </c>
      <c r="I286" s="84" t="s">
        <v>5</v>
      </c>
      <c r="J286" s="5">
        <v>4000</v>
      </c>
    </row>
    <row r="287" spans="1:10" x14ac:dyDescent="0.25">
      <c r="A287" s="66">
        <v>4445.402</v>
      </c>
      <c r="C287" s="16" t="s">
        <v>224</v>
      </c>
      <c r="D287" s="16"/>
      <c r="E287" s="5">
        <v>2000</v>
      </c>
      <c r="F287" s="22">
        <v>2000</v>
      </c>
      <c r="G287" s="5">
        <f>SUM(E287-F287)</f>
        <v>0</v>
      </c>
      <c r="H287" s="67">
        <f>SUM(G287/E287)</f>
        <v>0</v>
      </c>
      <c r="I287" s="67"/>
      <c r="J287" s="5">
        <v>2000</v>
      </c>
    </row>
    <row r="288" spans="1:10" x14ac:dyDescent="0.25">
      <c r="A288" s="66"/>
      <c r="C288" s="68" t="s">
        <v>225</v>
      </c>
      <c r="D288" s="111"/>
      <c r="E288" s="94">
        <f>SUM(E286:E287)</f>
        <v>6000</v>
      </c>
      <c r="F288" s="94">
        <f>SUM(F286:F287)</f>
        <v>6000</v>
      </c>
      <c r="G288" s="94">
        <f>SUM(G286:G287)</f>
        <v>0</v>
      </c>
      <c r="H288" s="92"/>
      <c r="I288" s="92"/>
      <c r="J288" s="94">
        <f>SUM(J286:J287)</f>
        <v>6000</v>
      </c>
    </row>
    <row r="289" spans="1:10" x14ac:dyDescent="0.25">
      <c r="A289" s="66"/>
      <c r="C289" s="16"/>
      <c r="D289" s="16"/>
      <c r="E289" s="5"/>
      <c r="F289" s="5"/>
      <c r="G289" s="5"/>
      <c r="H289" s="67"/>
      <c r="I289" s="67"/>
      <c r="J289" s="5"/>
    </row>
    <row r="290" spans="1:10" ht="15.75" x14ac:dyDescent="0.25">
      <c r="A290" s="66"/>
      <c r="C290" s="64" t="s">
        <v>226</v>
      </c>
      <c r="D290" s="64"/>
      <c r="E290" s="5"/>
      <c r="F290" s="5"/>
      <c r="G290" s="5"/>
      <c r="H290" s="67"/>
      <c r="I290" s="67"/>
      <c r="J290" s="5"/>
    </row>
    <row r="291" spans="1:10" ht="15.75" thickBot="1" x14ac:dyDescent="0.3">
      <c r="A291" s="93">
        <v>4520</v>
      </c>
      <c r="B291" s="23"/>
      <c r="C291" s="115" t="s">
        <v>227</v>
      </c>
      <c r="D291" s="115"/>
      <c r="E291" s="116">
        <v>4216</v>
      </c>
      <c r="F291" s="116">
        <v>4216</v>
      </c>
      <c r="G291" s="116">
        <f>SUM(E291-F291)</f>
        <v>0</v>
      </c>
      <c r="H291" s="117">
        <f>SUM(G291/E291)</f>
        <v>0</v>
      </c>
      <c r="I291" s="118" t="s">
        <v>5</v>
      </c>
      <c r="J291" s="116">
        <v>4216</v>
      </c>
    </row>
    <row r="292" spans="1:10" ht="15.75" thickBot="1" x14ac:dyDescent="0.3">
      <c r="A292" s="73">
        <v>4520.3999999999996</v>
      </c>
      <c r="B292" s="23"/>
      <c r="C292" s="115" t="s">
        <v>228</v>
      </c>
      <c r="D292" s="115"/>
      <c r="E292" s="116">
        <v>1</v>
      </c>
      <c r="F292" s="116">
        <v>0</v>
      </c>
      <c r="G292" s="116">
        <f>SUM(E292-F292)</f>
        <v>1</v>
      </c>
      <c r="H292" s="117"/>
      <c r="I292" s="117"/>
      <c r="J292" s="116">
        <v>1</v>
      </c>
    </row>
    <row r="293" spans="1:10" ht="15.75" thickBot="1" x14ac:dyDescent="0.3">
      <c r="A293" s="44">
        <v>4550</v>
      </c>
      <c r="B293" s="31"/>
      <c r="C293" s="119" t="s">
        <v>229</v>
      </c>
      <c r="D293" s="119"/>
      <c r="E293" s="120">
        <v>14000</v>
      </c>
      <c r="F293" s="116">
        <v>14000</v>
      </c>
      <c r="G293" s="116">
        <f>SUM(E293-F293)</f>
        <v>0</v>
      </c>
      <c r="H293" s="117">
        <f>SUM(G293/E293)</f>
        <v>0</v>
      </c>
      <c r="I293" s="118" t="s">
        <v>5</v>
      </c>
      <c r="J293" s="120">
        <v>14000</v>
      </c>
    </row>
    <row r="294" spans="1:10" ht="15.75" thickBot="1" x14ac:dyDescent="0.3">
      <c r="A294" s="44">
        <v>4583</v>
      </c>
      <c r="B294" s="31"/>
      <c r="C294" s="119" t="s">
        <v>230</v>
      </c>
      <c r="D294" s="119"/>
      <c r="E294" s="120">
        <v>1</v>
      </c>
      <c r="F294" s="116">
        <v>0</v>
      </c>
      <c r="G294" s="116">
        <f>SUM(E294-F294)</f>
        <v>1</v>
      </c>
      <c r="H294" s="117">
        <f>SUM(G294/E294)</f>
        <v>1</v>
      </c>
      <c r="I294" s="117"/>
      <c r="J294" s="116">
        <v>1</v>
      </c>
    </row>
    <row r="295" spans="1:10" ht="15.75" thickBot="1" x14ac:dyDescent="0.3">
      <c r="A295" s="44">
        <v>4589</v>
      </c>
      <c r="B295" s="31"/>
      <c r="C295" s="31" t="s">
        <v>231</v>
      </c>
      <c r="D295" s="31"/>
      <c r="E295" s="46"/>
      <c r="F295" s="46"/>
      <c r="G295" s="45"/>
      <c r="H295" s="41"/>
      <c r="I295" s="41"/>
      <c r="J295" s="35" t="s">
        <v>5</v>
      </c>
    </row>
    <row r="296" spans="1:10" x14ac:dyDescent="0.25">
      <c r="A296" s="66">
        <v>4589.2</v>
      </c>
      <c r="C296" s="16" t="s">
        <v>232</v>
      </c>
      <c r="D296" s="16"/>
      <c r="E296" s="5">
        <v>1</v>
      </c>
      <c r="F296" s="5">
        <v>0</v>
      </c>
      <c r="G296" s="5">
        <f>SUM(E296-F296)</f>
        <v>1</v>
      </c>
      <c r="H296" s="67">
        <f>SUM(G296/E296)</f>
        <v>1</v>
      </c>
      <c r="I296" s="67"/>
      <c r="J296" s="5">
        <v>1</v>
      </c>
    </row>
    <row r="297" spans="1:10" x14ac:dyDescent="0.25">
      <c r="A297" s="66">
        <v>4589.3010000000004</v>
      </c>
      <c r="C297" s="16" t="s">
        <v>233</v>
      </c>
      <c r="D297" s="16"/>
      <c r="E297" s="5">
        <v>1</v>
      </c>
      <c r="F297" s="5">
        <v>0</v>
      </c>
      <c r="G297" s="5">
        <f>SUM(E297-F297)</f>
        <v>1</v>
      </c>
      <c r="H297" s="67">
        <v>0</v>
      </c>
      <c r="I297" s="67"/>
      <c r="J297" s="5">
        <v>1</v>
      </c>
    </row>
    <row r="298" spans="1:10" x14ac:dyDescent="0.25">
      <c r="A298" s="66">
        <v>4589.3100000000004</v>
      </c>
      <c r="C298" s="16" t="s">
        <v>102</v>
      </c>
      <c r="D298" s="16"/>
      <c r="E298" s="5">
        <v>1</v>
      </c>
      <c r="F298" s="5">
        <v>0</v>
      </c>
      <c r="G298" s="5">
        <f>SUM(E298-F298)</f>
        <v>1</v>
      </c>
      <c r="H298" s="67">
        <f>SUM(G298/E298)</f>
        <v>1</v>
      </c>
      <c r="I298" s="67"/>
      <c r="J298" s="5">
        <v>1</v>
      </c>
    </row>
    <row r="299" spans="1:10" x14ac:dyDescent="0.25">
      <c r="A299" s="66"/>
      <c r="C299" s="20" t="s">
        <v>234</v>
      </c>
      <c r="D299" s="16"/>
      <c r="E299" s="27">
        <f>SUM(E296:E298)</f>
        <v>3</v>
      </c>
      <c r="F299" s="27">
        <f>SUM(F296:F298)</f>
        <v>0</v>
      </c>
      <c r="G299" s="27">
        <f>SUM(G296:G298)</f>
        <v>3</v>
      </c>
      <c r="H299" s="67"/>
      <c r="I299" s="67"/>
      <c r="J299" s="27">
        <f>SUM(J296:J298)</f>
        <v>3</v>
      </c>
    </row>
    <row r="300" spans="1:10" x14ac:dyDescent="0.25">
      <c r="A300" s="121"/>
      <c r="B300" s="80"/>
      <c r="C300" s="80"/>
      <c r="D300" s="80"/>
      <c r="E300" s="53"/>
      <c r="F300" s="53"/>
      <c r="G300" s="53"/>
      <c r="H300" s="91"/>
      <c r="I300" s="122"/>
      <c r="J300" s="53"/>
    </row>
    <row r="301" spans="1:10" x14ac:dyDescent="0.25">
      <c r="A301" s="123">
        <v>4589.6000000000004</v>
      </c>
      <c r="B301" s="124"/>
      <c r="C301" s="125" t="s">
        <v>235</v>
      </c>
      <c r="D301" s="124"/>
      <c r="E301" s="126"/>
      <c r="F301" s="126"/>
      <c r="G301" s="126"/>
      <c r="H301" s="127"/>
      <c r="I301" s="128"/>
      <c r="J301" s="126" t="s">
        <v>5</v>
      </c>
    </row>
    <row r="302" spans="1:10" x14ac:dyDescent="0.25">
      <c r="A302" s="66">
        <v>4589.6099999999997</v>
      </c>
      <c r="C302" s="16" t="s">
        <v>172</v>
      </c>
      <c r="D302" s="16"/>
      <c r="E302" s="5">
        <v>150</v>
      </c>
      <c r="F302" s="5">
        <v>100</v>
      </c>
      <c r="G302" s="5">
        <f>SUM(E302-F302)</f>
        <v>50</v>
      </c>
      <c r="H302" s="67">
        <f>SUM(G302/E302)</f>
        <v>0.33333333333333331</v>
      </c>
      <c r="I302" s="129"/>
      <c r="J302" s="5">
        <v>150</v>
      </c>
    </row>
    <row r="303" spans="1:10" x14ac:dyDescent="0.25">
      <c r="A303" s="66">
        <v>4589.62</v>
      </c>
      <c r="C303" s="16" t="s">
        <v>99</v>
      </c>
      <c r="D303" s="16"/>
      <c r="E303" s="5">
        <v>500</v>
      </c>
      <c r="F303" s="5">
        <v>500</v>
      </c>
      <c r="G303" s="5">
        <f>SUM(E303-F303)</f>
        <v>0</v>
      </c>
      <c r="H303" s="67"/>
      <c r="I303" s="129"/>
      <c r="J303" s="5">
        <v>500</v>
      </c>
    </row>
    <row r="304" spans="1:10" x14ac:dyDescent="0.25">
      <c r="A304" s="66">
        <v>4589.63</v>
      </c>
      <c r="C304" s="16" t="s">
        <v>236</v>
      </c>
      <c r="D304" s="16"/>
      <c r="E304" s="5">
        <v>200</v>
      </c>
      <c r="F304" s="5">
        <v>0</v>
      </c>
      <c r="G304" s="5">
        <f>SUM(E304-F304)</f>
        <v>200</v>
      </c>
      <c r="H304" s="67">
        <f>SUM(G304/E304)</f>
        <v>1</v>
      </c>
      <c r="I304" s="129"/>
      <c r="J304" s="5">
        <v>200</v>
      </c>
    </row>
    <row r="305" spans="1:10" x14ac:dyDescent="0.25">
      <c r="A305" s="66">
        <v>4589.6499999999996</v>
      </c>
      <c r="C305" s="16" t="s">
        <v>237</v>
      </c>
      <c r="D305" s="16"/>
      <c r="E305" s="5">
        <v>200</v>
      </c>
      <c r="F305" s="5">
        <v>0</v>
      </c>
      <c r="G305" s="5">
        <f>SUM(E305-F305)</f>
        <v>200</v>
      </c>
      <c r="H305" s="67">
        <f>SUM(G305/E305)</f>
        <v>1</v>
      </c>
      <c r="I305" s="129"/>
      <c r="J305" s="5">
        <v>2000</v>
      </c>
    </row>
    <row r="306" spans="1:10" x14ac:dyDescent="0.25">
      <c r="A306" s="66"/>
      <c r="C306" s="20" t="s">
        <v>238</v>
      </c>
      <c r="D306" s="16"/>
      <c r="E306" s="27">
        <f>SUM(E302:E305)</f>
        <v>1050</v>
      </c>
      <c r="F306" s="27">
        <f>SUM(F302:F305)</f>
        <v>600</v>
      </c>
      <c r="G306" s="27">
        <f>SUM(G302:G305)</f>
        <v>450</v>
      </c>
      <c r="H306" s="67">
        <f>SUM(G306/E306)</f>
        <v>0.42857142857142855</v>
      </c>
      <c r="I306" s="129"/>
      <c r="J306" s="27">
        <f>SUM(J302:J305)</f>
        <v>2850</v>
      </c>
    </row>
    <row r="307" spans="1:10" ht="15.75" thickBot="1" x14ac:dyDescent="0.3">
      <c r="A307" s="66"/>
      <c r="C307" s="68" t="s">
        <v>239</v>
      </c>
      <c r="D307" s="111"/>
      <c r="E307" s="70">
        <f>SUM(E306,E299)</f>
        <v>1053</v>
      </c>
      <c r="F307" s="70">
        <f>SUM(F306,F299)</f>
        <v>600</v>
      </c>
      <c r="G307" s="70">
        <f>SUM(G306,G299)</f>
        <v>453</v>
      </c>
      <c r="H307" s="72">
        <f>SUM(G307/E307)</f>
        <v>0.43019943019943019</v>
      </c>
      <c r="I307" s="130"/>
      <c r="J307" s="70">
        <f>SUM(J306,J299)</f>
        <v>2853</v>
      </c>
    </row>
    <row r="308" spans="1:10" x14ac:dyDescent="0.25">
      <c r="A308" s="66"/>
      <c r="C308" s="16"/>
      <c r="D308" s="16"/>
      <c r="E308" s="5"/>
      <c r="F308" s="5"/>
      <c r="G308" s="5"/>
      <c r="H308" s="67"/>
      <c r="I308" s="129"/>
      <c r="J308" s="5"/>
    </row>
    <row r="309" spans="1:10" ht="15.75" x14ac:dyDescent="0.25">
      <c r="A309" s="131"/>
      <c r="B309" s="132"/>
      <c r="C309" s="64" t="s">
        <v>240</v>
      </c>
      <c r="D309" s="64"/>
      <c r="E309" s="133"/>
      <c r="F309" s="133"/>
      <c r="G309" s="133"/>
      <c r="H309" s="134"/>
      <c r="I309" s="135"/>
      <c r="J309" s="133"/>
    </row>
    <row r="310" spans="1:10" ht="15.75" thickBot="1" x14ac:dyDescent="0.3">
      <c r="A310" s="93">
        <v>4611</v>
      </c>
      <c r="B310" s="23"/>
      <c r="C310" s="23" t="s">
        <v>241</v>
      </c>
      <c r="D310" s="23"/>
      <c r="E310" s="45"/>
      <c r="F310" s="45"/>
      <c r="G310" s="45"/>
      <c r="H310" s="41"/>
      <c r="I310" s="136"/>
      <c r="J310" s="14" t="s">
        <v>5</v>
      </c>
    </row>
    <row r="311" spans="1:10" x14ac:dyDescent="0.25">
      <c r="A311" s="66">
        <v>4611.2</v>
      </c>
      <c r="C311" s="16" t="s">
        <v>242</v>
      </c>
      <c r="D311" s="16"/>
      <c r="E311" s="5">
        <v>1</v>
      </c>
      <c r="F311" s="5">
        <v>0</v>
      </c>
      <c r="G311" s="5">
        <f>SUM(E311-F311)</f>
        <v>1</v>
      </c>
      <c r="H311" s="86">
        <v>0</v>
      </c>
      <c r="I311" s="137"/>
      <c r="J311" s="5">
        <v>1</v>
      </c>
    </row>
    <row r="312" spans="1:10" x14ac:dyDescent="0.25">
      <c r="A312" s="66">
        <v>4611.3</v>
      </c>
      <c r="C312" s="16" t="s">
        <v>243</v>
      </c>
      <c r="D312" s="16"/>
      <c r="E312" s="5">
        <v>100</v>
      </c>
      <c r="F312" s="5">
        <v>100</v>
      </c>
      <c r="G312" s="5">
        <f>SUM(E312-F312)</f>
        <v>0</v>
      </c>
      <c r="H312" s="67">
        <f>SUM(G312/E312)</f>
        <v>0</v>
      </c>
      <c r="I312" s="129"/>
      <c r="J312" s="5">
        <v>300</v>
      </c>
    </row>
    <row r="313" spans="1:10" x14ac:dyDescent="0.25">
      <c r="A313" s="66">
        <v>4611.3100000000004</v>
      </c>
      <c r="C313" t="s">
        <v>237</v>
      </c>
      <c r="E313" s="5">
        <v>200</v>
      </c>
      <c r="F313" s="5">
        <v>49.55</v>
      </c>
      <c r="G313" s="5">
        <f>SUM(E313-F313)</f>
        <v>150.44999999999999</v>
      </c>
      <c r="H313" s="67">
        <f>SUM(G313/E313)</f>
        <v>0.75224999999999997</v>
      </c>
      <c r="I313" s="129"/>
      <c r="J313" s="5">
        <v>500</v>
      </c>
    </row>
    <row r="314" spans="1:10" x14ac:dyDescent="0.25">
      <c r="A314" s="66">
        <v>4611.3249999999998</v>
      </c>
      <c r="C314" t="s">
        <v>244</v>
      </c>
      <c r="E314" s="5">
        <v>5000</v>
      </c>
      <c r="F314" s="5">
        <v>2500</v>
      </c>
      <c r="G314" s="5">
        <f>SUM(E314-F314)</f>
        <v>2500</v>
      </c>
      <c r="H314" s="67"/>
      <c r="I314" s="129"/>
      <c r="J314" s="5">
        <v>0</v>
      </c>
    </row>
    <row r="315" spans="1:10" x14ac:dyDescent="0.25">
      <c r="A315" s="66"/>
      <c r="C315" s="68" t="s">
        <v>245</v>
      </c>
      <c r="D315" s="69"/>
      <c r="E315" s="94">
        <f>SUM(E311:E314)</f>
        <v>5301</v>
      </c>
      <c r="F315" s="94">
        <f>SUM(F311:F314)</f>
        <v>2649.55</v>
      </c>
      <c r="G315" s="94">
        <f>SUM(G311:G314)</f>
        <v>2651.45</v>
      </c>
      <c r="H315" s="138">
        <f>SUM(H311:H313)</f>
        <v>0.75224999999999997</v>
      </c>
      <c r="I315" s="139" t="s">
        <v>5</v>
      </c>
      <c r="J315" s="94">
        <f>SUM(J311:J314)</f>
        <v>801</v>
      </c>
    </row>
    <row r="316" spans="1:10" x14ac:dyDescent="0.25">
      <c r="A316" s="54"/>
      <c r="B316" s="20"/>
      <c r="C316" s="20"/>
      <c r="D316" s="20"/>
      <c r="E316" s="60"/>
      <c r="F316" s="60"/>
      <c r="G316" s="60"/>
      <c r="H316" s="60"/>
      <c r="I316" s="60"/>
      <c r="J316" s="60"/>
    </row>
    <row r="317" spans="1:10" ht="15.75" thickBot="1" x14ac:dyDescent="0.3">
      <c r="A317" s="93">
        <v>4723</v>
      </c>
      <c r="B317" s="23"/>
      <c r="C317" s="115" t="s">
        <v>246</v>
      </c>
      <c r="D317" s="115"/>
      <c r="E317" s="70">
        <v>1</v>
      </c>
      <c r="F317" s="70">
        <v>0</v>
      </c>
      <c r="G317" s="70">
        <f>E317-F317</f>
        <v>1</v>
      </c>
      <c r="H317" s="71">
        <v>1</v>
      </c>
      <c r="I317" s="70"/>
      <c r="J317" s="70">
        <v>1</v>
      </c>
    </row>
    <row r="318" spans="1:10" x14ac:dyDescent="0.25">
      <c r="A318" s="54"/>
      <c r="B318" s="20"/>
      <c r="C318" s="20"/>
      <c r="D318" s="20"/>
      <c r="E318" s="60"/>
      <c r="F318" s="60"/>
      <c r="G318" s="60"/>
      <c r="H318" s="60"/>
      <c r="I318" s="60"/>
      <c r="J318" s="60"/>
    </row>
    <row r="319" spans="1:10" ht="15.75" thickBot="1" x14ac:dyDescent="0.3">
      <c r="A319" s="9">
        <v>4901</v>
      </c>
      <c r="B319" s="23" t="s">
        <v>5</v>
      </c>
      <c r="C319" s="23" t="s">
        <v>247</v>
      </c>
      <c r="D319" s="45"/>
      <c r="E319" s="45"/>
      <c r="F319" s="45"/>
      <c r="G319" s="41"/>
      <c r="H319" s="136"/>
      <c r="I319" s="14" t="s">
        <v>5</v>
      </c>
      <c r="J319" s="45"/>
    </row>
    <row r="320" spans="1:10" x14ac:dyDescent="0.25">
      <c r="A320" s="96">
        <v>4901.3</v>
      </c>
      <c r="B320" s="20"/>
      <c r="C320" s="111" t="s">
        <v>248</v>
      </c>
      <c r="D320" s="68"/>
      <c r="E320" s="140">
        <v>30000</v>
      </c>
      <c r="F320" s="140">
        <v>30000</v>
      </c>
      <c r="G320" s="140">
        <f>SUM(E320-F320)</f>
        <v>0</v>
      </c>
      <c r="H320" s="101"/>
      <c r="I320" s="101"/>
      <c r="J320" s="141">
        <v>30000</v>
      </c>
    </row>
    <row r="321" spans="1:10" x14ac:dyDescent="0.25">
      <c r="A321" s="54"/>
      <c r="B321" s="20"/>
      <c r="C321" s="20"/>
      <c r="D321" s="20"/>
      <c r="E321" s="60"/>
      <c r="F321" s="60"/>
      <c r="G321" s="60"/>
      <c r="H321" s="60"/>
      <c r="I321" s="60"/>
      <c r="J321" s="60"/>
    </row>
    <row r="322" spans="1:10" x14ac:dyDescent="0.25">
      <c r="A322" s="54"/>
      <c r="B322" s="20"/>
      <c r="C322" s="20"/>
      <c r="D322" s="20"/>
      <c r="E322" s="60"/>
      <c r="F322" s="60"/>
      <c r="G322" s="60"/>
      <c r="H322" s="60"/>
      <c r="I322" s="60"/>
      <c r="J322" s="60"/>
    </row>
    <row r="323" spans="1:10" ht="15.75" thickBot="1" x14ac:dyDescent="0.3">
      <c r="A323" s="54"/>
      <c r="B323" s="20"/>
      <c r="C323" s="61" t="s">
        <v>249</v>
      </c>
      <c r="D323" s="61"/>
      <c r="E323" s="142">
        <f>SUM(E320,E317,E315,E307,E294,E293,E292,E291,E288,E283,E278,E272,E267,E257,E253,E244,E234,E228)</f>
        <v>799878</v>
      </c>
      <c r="F323" s="142">
        <f>SUM(F320,F317,F315,F307,F294,F293,F292,F291,F288,F283,F278,F272,F267,F257,F253,F244,F234,F228)</f>
        <v>764675.42</v>
      </c>
      <c r="G323" s="142">
        <f>SUM(G320,G317,G315,G307,G294,G293,G292,G291,G288,G283,G278,G272,G267,G257,G253,G244,G234,G228)</f>
        <v>35202.579999999994</v>
      </c>
      <c r="H323" s="142">
        <f>SUM(H320,H317,H315,H307,H294,H293,H292,H291,H288,H283,H278,H272,H267,H257,H253,H244,H234,H228)</f>
        <v>4.1280304646821886</v>
      </c>
      <c r="I323" s="142" t="s">
        <v>5</v>
      </c>
      <c r="J323" s="142">
        <f>SUM(J320,J317,J315,J307,J294,J293,J292,J291,J288,J283,J278,J272,J267,J257,J253,J244,J234,J228)</f>
        <v>970847.45000000007</v>
      </c>
    </row>
    <row r="324" spans="1:10" x14ac:dyDescent="0.25">
      <c r="A324" s="54"/>
      <c r="B324" s="20"/>
      <c r="C324" s="20"/>
      <c r="D324" s="20"/>
      <c r="E324" s="60"/>
      <c r="F324" s="60"/>
      <c r="G324" s="60"/>
      <c r="H324" s="60"/>
      <c r="I324" s="60"/>
      <c r="J324" s="60"/>
    </row>
    <row r="325" spans="1:10" ht="15.75" thickBot="1" x14ac:dyDescent="0.3">
      <c r="A325" s="95">
        <v>4589.5</v>
      </c>
      <c r="B325" s="24"/>
      <c r="C325" s="115" t="s">
        <v>250</v>
      </c>
      <c r="D325" s="143"/>
      <c r="E325" s="116">
        <v>500</v>
      </c>
      <c r="F325" s="116">
        <v>500</v>
      </c>
      <c r="G325" s="116">
        <f>SUM(E325-F325)</f>
        <v>0</v>
      </c>
      <c r="H325" s="117">
        <f>SUM(G325/E325)</f>
        <v>0</v>
      </c>
      <c r="I325" s="144" t="s">
        <v>251</v>
      </c>
      <c r="J325" s="145">
        <v>500</v>
      </c>
    </row>
    <row r="326" spans="1:10" x14ac:dyDescent="0.25">
      <c r="A326" s="54"/>
      <c r="B326" s="20"/>
      <c r="C326" s="20"/>
      <c r="D326" s="20"/>
      <c r="E326" s="60"/>
      <c r="F326" s="60" t="s">
        <v>5</v>
      </c>
      <c r="G326" s="60" t="s">
        <v>5</v>
      </c>
      <c r="H326" s="91" t="s">
        <v>252</v>
      </c>
      <c r="I326" s="60"/>
      <c r="J326" s="60"/>
    </row>
    <row r="327" spans="1:10" ht="15.75" thickBot="1" x14ac:dyDescent="0.3">
      <c r="A327" s="93">
        <v>4619</v>
      </c>
      <c r="B327" s="23"/>
      <c r="C327" s="115" t="s">
        <v>253</v>
      </c>
      <c r="D327" s="115"/>
      <c r="E327" s="116">
        <v>500</v>
      </c>
      <c r="F327" s="116">
        <v>500</v>
      </c>
      <c r="G327" s="116">
        <f>SUM(E327-F327)</f>
        <v>0</v>
      </c>
      <c r="H327" s="117">
        <f>SUM(G327/E327)</f>
        <v>0</v>
      </c>
      <c r="I327" s="144" t="s">
        <v>254</v>
      </c>
      <c r="J327" s="145">
        <v>500</v>
      </c>
    </row>
    <row r="328" spans="1:10" x14ac:dyDescent="0.25">
      <c r="A328" s="54"/>
      <c r="B328" s="20"/>
      <c r="C328" s="20"/>
      <c r="D328" s="20"/>
      <c r="E328" s="60"/>
      <c r="F328" s="60"/>
      <c r="G328" s="60"/>
      <c r="H328" s="60"/>
      <c r="I328" s="60"/>
      <c r="J328" s="60"/>
    </row>
    <row r="329" spans="1:10" x14ac:dyDescent="0.25">
      <c r="A329" s="54"/>
      <c r="B329" s="20"/>
      <c r="C329" s="20"/>
      <c r="D329" s="20"/>
      <c r="E329" s="60"/>
      <c r="F329" s="60"/>
      <c r="G329" s="60"/>
      <c r="H329" s="60"/>
      <c r="I329" s="60"/>
      <c r="J329" s="60"/>
    </row>
    <row r="330" spans="1:10" ht="15.75" thickBot="1" x14ac:dyDescent="0.3">
      <c r="A330" s="93">
        <v>4900</v>
      </c>
      <c r="B330" s="23"/>
      <c r="C330" s="23" t="s">
        <v>247</v>
      </c>
      <c r="D330" s="23"/>
      <c r="E330" s="45"/>
      <c r="F330" s="45"/>
      <c r="G330" s="45"/>
      <c r="H330" s="41"/>
      <c r="I330" s="136"/>
      <c r="J330" s="14" t="s">
        <v>5</v>
      </c>
    </row>
    <row r="331" spans="1:10" x14ac:dyDescent="0.25">
      <c r="A331" s="66">
        <v>4902.5</v>
      </c>
      <c r="C331" s="16" t="s">
        <v>255</v>
      </c>
      <c r="E331" s="5">
        <v>1</v>
      </c>
      <c r="F331" s="5">
        <v>0</v>
      </c>
      <c r="G331" s="5">
        <f>SUM(E331-F331)</f>
        <v>1</v>
      </c>
      <c r="H331" s="67"/>
      <c r="I331" s="90"/>
      <c r="J331" s="5">
        <v>4000</v>
      </c>
    </row>
    <row r="332" spans="1:10" x14ac:dyDescent="0.25">
      <c r="A332" s="66">
        <v>4904.5</v>
      </c>
      <c r="C332" s="16" t="s">
        <v>256</v>
      </c>
      <c r="E332" s="5">
        <v>80000</v>
      </c>
      <c r="F332" s="5">
        <v>0</v>
      </c>
      <c r="G332" s="5">
        <f>SUM(E332-F332)</f>
        <v>80000</v>
      </c>
      <c r="H332" s="67">
        <f>SUM(G332/E332)</f>
        <v>1</v>
      </c>
      <c r="I332" s="90" t="s">
        <v>62</v>
      </c>
      <c r="J332" s="5">
        <v>170000</v>
      </c>
    </row>
    <row r="333" spans="1:10" x14ac:dyDescent="0.25">
      <c r="A333" s="66">
        <v>4904.55</v>
      </c>
      <c r="C333" s="16" t="s">
        <v>257</v>
      </c>
      <c r="E333" s="5">
        <v>16750</v>
      </c>
      <c r="F333" s="5">
        <v>16750</v>
      </c>
      <c r="G333" s="5">
        <f>E333-F333</f>
        <v>0</v>
      </c>
      <c r="H333" s="67"/>
      <c r="I333" s="146"/>
      <c r="J333" s="5">
        <v>0</v>
      </c>
    </row>
    <row r="334" spans="1:10" x14ac:dyDescent="0.25">
      <c r="A334" s="66"/>
      <c r="C334" s="68" t="s">
        <v>258</v>
      </c>
      <c r="D334" s="69"/>
      <c r="E334" s="94">
        <f>SUM(E331:E333)</f>
        <v>96751</v>
      </c>
      <c r="F334" s="94">
        <f>SUM(F331:F333)</f>
        <v>16750</v>
      </c>
      <c r="G334" s="94">
        <f>SUM(G331:G333)</f>
        <v>80001</v>
      </c>
      <c r="H334" s="101">
        <f>SUM(H332)</f>
        <v>1</v>
      </c>
      <c r="I334" s="147"/>
      <c r="J334" s="94">
        <f>SUM(J331:J333)</f>
        <v>174000</v>
      </c>
    </row>
    <row r="335" spans="1:10" x14ac:dyDescent="0.25">
      <c r="A335" s="66"/>
      <c r="E335" s="5"/>
      <c r="F335" s="5"/>
      <c r="G335" s="5"/>
      <c r="H335" s="67"/>
      <c r="I335" s="90"/>
      <c r="J335" s="5"/>
    </row>
    <row r="336" spans="1:10" ht="15.75" thickBot="1" x14ac:dyDescent="0.3">
      <c r="A336" s="93">
        <v>4915</v>
      </c>
      <c r="B336" s="23"/>
      <c r="C336" s="23" t="s">
        <v>259</v>
      </c>
      <c r="D336" s="23"/>
      <c r="E336" s="45"/>
      <c r="F336" s="45"/>
      <c r="G336" s="45"/>
      <c r="H336" s="41"/>
      <c r="I336" s="148"/>
      <c r="J336" s="14" t="s">
        <v>5</v>
      </c>
    </row>
    <row r="337" spans="1:10" x14ac:dyDescent="0.25">
      <c r="A337" s="66">
        <v>4915.201</v>
      </c>
      <c r="C337" t="s">
        <v>260</v>
      </c>
      <c r="E337" s="5">
        <v>80000</v>
      </c>
      <c r="F337" s="5">
        <v>80000</v>
      </c>
      <c r="G337" s="5">
        <f>SUM(E337-F337)</f>
        <v>0</v>
      </c>
      <c r="H337" s="67">
        <f>SUM(G337/E337)</f>
        <v>0</v>
      </c>
      <c r="I337" s="90" t="s">
        <v>261</v>
      </c>
      <c r="J337" s="5">
        <v>80000</v>
      </c>
    </row>
    <row r="338" spans="1:10" x14ac:dyDescent="0.25">
      <c r="A338" s="66">
        <v>4915.4750000000004</v>
      </c>
      <c r="C338" s="16" t="s">
        <v>63</v>
      </c>
      <c r="E338" s="5">
        <v>20000</v>
      </c>
      <c r="F338" s="5">
        <v>20000</v>
      </c>
      <c r="G338" s="5">
        <f>SUM(E338-F338)</f>
        <v>0</v>
      </c>
      <c r="H338" s="67"/>
      <c r="I338" s="90" t="s">
        <v>262</v>
      </c>
      <c r="J338" s="5">
        <v>30000</v>
      </c>
    </row>
    <row r="339" spans="1:10" x14ac:dyDescent="0.25">
      <c r="A339" s="66">
        <v>4915.6099999999997</v>
      </c>
      <c r="C339" s="16" t="s">
        <v>263</v>
      </c>
      <c r="E339" s="5">
        <v>5000</v>
      </c>
      <c r="F339" s="5">
        <v>5000</v>
      </c>
      <c r="G339" s="5">
        <f>SUM(E339-F339)</f>
        <v>0</v>
      </c>
      <c r="H339" s="67"/>
      <c r="I339" s="146"/>
      <c r="J339" s="5">
        <v>0</v>
      </c>
    </row>
    <row r="340" spans="1:10" x14ac:dyDescent="0.25">
      <c r="A340" s="66">
        <v>4916</v>
      </c>
      <c r="C340" s="16" t="s">
        <v>264</v>
      </c>
      <c r="E340" s="5"/>
      <c r="F340" s="5"/>
      <c r="G340" s="5"/>
      <c r="H340" s="67"/>
      <c r="I340" s="90" t="s">
        <v>265</v>
      </c>
      <c r="J340" s="22">
        <v>25000</v>
      </c>
    </row>
    <row r="341" spans="1:10" x14ac:dyDescent="0.25">
      <c r="A341" s="66"/>
      <c r="C341" s="68" t="s">
        <v>266</v>
      </c>
      <c r="D341" s="69"/>
      <c r="E341" s="94">
        <f>SUM(E337:E339)</f>
        <v>105000</v>
      </c>
      <c r="F341" s="94">
        <f>SUM(F337:F339)</f>
        <v>105000</v>
      </c>
      <c r="G341" s="94">
        <f>SUM(G337:G339)</f>
        <v>0</v>
      </c>
      <c r="H341" s="101">
        <f>SUM(H337:H337)</f>
        <v>0</v>
      </c>
      <c r="I341" s="147"/>
      <c r="J341" s="94">
        <f>SUM(J337:J340)</f>
        <v>135000</v>
      </c>
    </row>
    <row r="342" spans="1:10" x14ac:dyDescent="0.25">
      <c r="A342" s="66"/>
      <c r="E342" s="5"/>
      <c r="F342" s="5"/>
      <c r="G342" s="5"/>
      <c r="H342" s="67"/>
      <c r="I342" s="129"/>
      <c r="J342" s="5"/>
    </row>
    <row r="343" spans="1:10" ht="15.75" thickBot="1" x14ac:dyDescent="0.3">
      <c r="A343" s="93">
        <v>4916</v>
      </c>
      <c r="B343" s="23"/>
      <c r="C343" s="23" t="s">
        <v>267</v>
      </c>
      <c r="D343" s="23"/>
      <c r="E343" s="45"/>
      <c r="F343" s="45"/>
      <c r="G343" s="45"/>
      <c r="H343" s="41"/>
      <c r="I343" s="136"/>
      <c r="J343" s="45" t="s">
        <v>5</v>
      </c>
    </row>
    <row r="344" spans="1:10" x14ac:dyDescent="0.25">
      <c r="A344" s="66">
        <v>4916.2060000000001</v>
      </c>
      <c r="C344" s="16" t="s">
        <v>268</v>
      </c>
      <c r="E344" s="5">
        <v>0</v>
      </c>
      <c r="F344" s="5">
        <v>0</v>
      </c>
      <c r="G344" s="5">
        <f>SUM(E344-F344)</f>
        <v>0</v>
      </c>
      <c r="H344" s="67">
        <v>0</v>
      </c>
      <c r="I344" s="90" t="s">
        <v>269</v>
      </c>
      <c r="J344" s="5">
        <v>2000</v>
      </c>
    </row>
    <row r="345" spans="1:10" x14ac:dyDescent="0.25">
      <c r="A345" s="66">
        <v>4916.3</v>
      </c>
      <c r="C345" s="16" t="s">
        <v>270</v>
      </c>
      <c r="E345" s="5">
        <v>30000</v>
      </c>
      <c r="F345" s="5">
        <v>30000</v>
      </c>
      <c r="G345" s="5">
        <f>SUM(E345-F345)</f>
        <v>0</v>
      </c>
      <c r="H345" s="67"/>
      <c r="I345" s="90" t="s">
        <v>271</v>
      </c>
      <c r="J345" s="22">
        <v>15000</v>
      </c>
    </row>
    <row r="346" spans="1:10" x14ac:dyDescent="0.25">
      <c r="A346" s="66"/>
      <c r="C346" s="68" t="s">
        <v>272</v>
      </c>
      <c r="D346" s="69"/>
      <c r="E346" s="94">
        <f>SUM(E344:E345)</f>
        <v>30000</v>
      </c>
      <c r="F346" s="94">
        <f>SUM(F344:F345)</f>
        <v>30000</v>
      </c>
      <c r="G346" s="94">
        <f>SUM(G344:G345)</f>
        <v>0</v>
      </c>
      <c r="H346" s="101">
        <f>SUM(H344:H344)</f>
        <v>0</v>
      </c>
      <c r="I346" s="147"/>
      <c r="J346" s="94">
        <f>SUM(J344:J345)</f>
        <v>17000</v>
      </c>
    </row>
    <row r="347" spans="1:10" x14ac:dyDescent="0.25">
      <c r="A347" s="66"/>
      <c r="E347" s="5"/>
      <c r="F347" s="5"/>
      <c r="G347" s="5"/>
      <c r="H347" s="67"/>
      <c r="I347" s="129"/>
      <c r="J347" s="5"/>
    </row>
    <row r="348" spans="1:10" ht="15.75" thickBot="1" x14ac:dyDescent="0.3">
      <c r="A348" s="66"/>
      <c r="C348" s="61" t="s">
        <v>273</v>
      </c>
      <c r="D348" s="61"/>
      <c r="E348" s="142">
        <f>SUM(E346,E341,E334,E323, E327, E325)</f>
        <v>1032629</v>
      </c>
      <c r="F348" s="142">
        <f>SUM(F346,F341,F334,F323, F327, F325)</f>
        <v>917425.42</v>
      </c>
      <c r="G348" s="142">
        <f>SUM(G346,G341,G334,G323, G327, G325)</f>
        <v>115203.57999999999</v>
      </c>
      <c r="H348" s="142">
        <f>SUM(H346,H341,H334,H323, H327, H325)</f>
        <v>5.1280304646821886</v>
      </c>
      <c r="I348" s="142" t="s">
        <v>5</v>
      </c>
      <c r="J348" s="142">
        <f>SUM(J346,J341,J334,J323, J327, J325)</f>
        <v>1297847.4500000002</v>
      </c>
    </row>
  </sheetData>
  <sheetProtection algorithmName="SHA-512" hashValue="qO35m++yQeEFuHW5Sz0x9itSs1VK/ExqweODSwwEYgwEQHADuIjRvo1odXUfvim5vmCRCF/loRqk4DJYwmgRPw==" saltValue="iZaCiiUXLHGb/LqeYUQIgw==" spinCount="100000" sheet="1" objects="1" scenarios="1" selectLockedCells="1" selectUnlockedCells="1"/>
  <mergeCells count="4">
    <mergeCell ref="A1:J1"/>
    <mergeCell ref="A2:J2"/>
    <mergeCell ref="A3:J3"/>
    <mergeCell ref="C75:D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2019-02-11T01:10:59Z</dcterms:created>
  <dcterms:modified xsi:type="dcterms:W3CDTF">2019-02-11T01:19:33Z</dcterms:modified>
</cp:coreProperties>
</file>